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7.xml"/>
  <Override ContentType="application/vnd.openxmlformats-officedocument.drawingml.chart+xml" PartName="/xl/charts/chart27.xml"/>
  <Override ContentType="application/vnd.openxmlformats-officedocument.drawingml.chart+xml" PartName="/xl/charts/chart14.xml"/>
  <Override ContentType="application/vnd.openxmlformats-officedocument.drawingml.chart+xml" PartName="/xl/charts/chart30.xml"/>
  <Override ContentType="application/vnd.openxmlformats-officedocument.drawingml.chart+xml" PartName="/xl/charts/chart18.xml"/>
  <Override ContentType="application/vnd.openxmlformats-officedocument.drawingml.chart+xml" PartName="/xl/charts/chart13.xml"/>
  <Override ContentType="application/vnd.openxmlformats-officedocument.drawingml.chart+xml" PartName="/xl/charts/chart31.xml"/>
  <Override ContentType="application/vnd.openxmlformats-officedocument.drawingml.chart+xml" PartName="/xl/charts/chart26.xml"/>
  <Override ContentType="application/vnd.openxmlformats-officedocument.drawingml.chart+xml" PartName="/xl/charts/chart2.xml"/>
  <Override ContentType="application/vnd.openxmlformats-officedocument.drawingml.chart+xml" PartName="/xl/charts/chart22.xml"/>
  <Override ContentType="application/vnd.openxmlformats-officedocument.drawingml.chart+xml" PartName="/xl/charts/chart8.xml"/>
  <Override ContentType="application/vnd.openxmlformats-officedocument.drawingml.chart+xml" PartName="/xl/charts/chart17.xml"/>
  <Override ContentType="application/vnd.openxmlformats-officedocument.drawingml.chart+xml" PartName="/xl/charts/chart25.xml"/>
  <Override ContentType="application/vnd.openxmlformats-officedocument.drawingml.chart+xml" PartName="/xl/charts/chart12.xml"/>
  <Override ContentType="application/vnd.openxmlformats-officedocument.drawingml.chart+xml" PartName="/xl/charts/chart21.xml"/>
  <Override ContentType="application/vnd.openxmlformats-officedocument.drawingml.chart+xml" PartName="/xl/charts/chart3.xml"/>
  <Override ContentType="application/vnd.openxmlformats-officedocument.drawingml.chart+xml" PartName="/xl/charts/chart16.xml"/>
  <Override ContentType="application/vnd.openxmlformats-officedocument.drawingml.chart+xml" PartName="/xl/charts/chart11.xml"/>
  <Override ContentType="application/vnd.openxmlformats-officedocument.drawingml.chart+xml" PartName="/xl/charts/chart29.xml"/>
  <Override ContentType="application/vnd.openxmlformats-officedocument.drawingml.chart+xml" PartName="/xl/charts/chart4.xml"/>
  <Override ContentType="application/vnd.openxmlformats-officedocument.drawingml.chart+xml" PartName="/xl/charts/chart20.xml"/>
  <Override ContentType="application/vnd.openxmlformats-officedocument.drawingml.chart+xml" PartName="/xl/charts/chart33.xml"/>
  <Override ContentType="application/vnd.openxmlformats-officedocument.drawingml.chart+xml" PartName="/xl/charts/chart24.xml"/>
  <Override ContentType="application/vnd.openxmlformats-officedocument.drawingml.chart+xml" PartName="/xl/charts/chart1.xml"/>
  <Override ContentType="application/vnd.openxmlformats-officedocument.drawingml.chart+xml" PartName="/xl/charts/chart28.xml"/>
  <Override ContentType="application/vnd.openxmlformats-officedocument.drawingml.chart+xml" PartName="/xl/charts/chart10.xml"/>
  <Override ContentType="application/vnd.openxmlformats-officedocument.drawingml.chart+xml" PartName="/xl/charts/chart6.xml"/>
  <Override ContentType="application/vnd.openxmlformats-officedocument.drawingml.chart+xml" PartName="/xl/charts/chart15.xml"/>
  <Override ContentType="application/vnd.openxmlformats-officedocument.drawingml.chart+xml" PartName="/xl/charts/chart9.xml"/>
  <Override ContentType="application/vnd.openxmlformats-officedocument.drawingml.chart+xml" PartName="/xl/charts/chart19.xml"/>
  <Override ContentType="application/vnd.openxmlformats-officedocument.drawingml.chart+xml" PartName="/xl/charts/chart32.xml"/>
  <Override ContentType="application/vnd.openxmlformats-officedocument.drawingml.chart+xml" PartName="/xl/charts/chart5.xml"/>
  <Override ContentType="application/vnd.openxmlformats-officedocument.drawingml.chart+xml" PartName="/xl/charts/chart23.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e report" sheetId="1" r:id="rId4"/>
    <sheet state="visible" name="Sales_report" sheetId="2" r:id="rId5"/>
    <sheet state="visible" name="Trafic_report" sheetId="3" r:id="rId6"/>
    <sheet state="visible" name="Channel_report" sheetId="4" r:id="rId7"/>
    <sheet state="visible" name="Marketing_report" sheetId="5" r:id="rId8"/>
  </sheets>
  <definedNames>
    <definedName name="zsupermetrics_WhajVbOeTc1PMgAqbJOloS7au9fohe">#REF!</definedName>
    <definedName name="zsupermetrics_b15J4JwKKNl0Im18l0tzGle9jgTPHy">#REF!</definedName>
    <definedName name="zsupermetrics_refreshAllSilent">#REF!</definedName>
    <definedName name="zsupermetrics_GC3twRcvap2GdOBkbByBHb6jgfp0zH">#REF!</definedName>
    <definedName name="zsupermetrics_2tDKxI1ss3bSIIhnw4UOqCG7RI2tY2">#REF!</definedName>
    <definedName name="zsupermetrics_mQ0ywyXCXCo6Q3XNmJHDRza2nFdnhd">#REF!</definedName>
    <definedName name="zsupermetrics_3js02cZOzLZm2lLZlkH81HObEpQPEL">#REF!</definedName>
    <definedName name="zsupermetrics_1bg8F7iC1lBlAWZHDIyE7QHL3nWxLU">#REF!</definedName>
    <definedName name="zsupermetrics_uMRh2Wx278uFzOnyG6YDtgakAV5uCs">#REF!</definedName>
    <definedName name="zsupermetrics_nw6clZM7DQM9XfPYkRP10J2UPhSMs6">#REF!</definedName>
    <definedName name="zsupermetrics_hSTQkRVO3LeDDh7LrTEjdN6J4hIz8J">#REF!</definedName>
    <definedName name="zsupermetrics_gfdhlR6RoibDov05m8AuJmZgm4Tgks">#REF!</definedName>
    <definedName name="zsupermetrics_9n7rqdorhSBdfbxK2VIpWVRxY0dech">#REF!</definedName>
    <definedName name="zsupermetrics_y1WyclmJFkdfez6q0iPCghOC3WpMJX">#REF!</definedName>
    <definedName name="zsupermetrics_bSy5wBsaLQovvDrDW9bgiNIaiVI6Hq">#REF!</definedName>
    <definedName name="zsupermetrics_rkSjvNhiZGq5g3Lsezybk2IuBN9Nk0">#REF!</definedName>
    <definedName name="zsupermetrics_refreshAll">#REF!</definedName>
    <definedName name="zsupermetrics_vNI0Vnnn1l91qXd7gb5g8VMChWIqUY">#REF!</definedName>
    <definedName name="zsupermetrics_hrMisfWoz5fc4UZ1wqcFACNjoWNybG">#REF!</definedName>
    <definedName name="zsupermetrics_4HLVGF0Dtk43BibsvSOox2aAZyL33B">#REF!</definedName>
    <definedName name="zsupermetrics_7BXDHyyDfrZmjbnEVk5a15WBlWnywL">#REF!</definedName>
    <definedName name="zsupermetrics_govFy7PD7FujpojJF6XA3kVNE44f6s">#REF!</definedName>
    <definedName name="zsupermetrics_forceRefresh">#REF!</definedName>
    <definedName name="zsupermetrics_uooEuZX6l8jyGdmbBGkTy9iHX7Rys7">#REF!</definedName>
    <definedName name="zsupermetrics_KPT9dSU4UOkTuHQXoUIe1esWDpxqtw">#REF!</definedName>
    <definedName name="zsupermetrics_e6WQIJSPOMruRfi4GjMevReNC8Qcsz">#REF!</definedName>
    <definedName name="zsupermetrics_EKKCi1SflBucMGWBPAXCf4t5R3ckho">#REF!</definedName>
    <definedName name="zsupermetrics_tcYmjCkUBYhVfrHhu9lLzFqOLrDWQ4">#REF!</definedName>
    <definedName name="zsupermetrics_p1nB3uSYjrUnjig1YGhmJMJRarYPlL">#REF!</definedName>
    <definedName name="zsupermetrics_01Voxf3xOmcmfWeJl8TYCn3cB8jcPi">#REF!</definedName>
    <definedName name="zsupermetrics_tIe2vMrevFK3CtjhXoHpJoAiFzJf8Y">#REF!</definedName>
    <definedName name="zsupermetrics_naKFfL9zF1BRJ3uLQzuyToplY0Oyu9">#REF!</definedName>
    <definedName name="zsupermetrics_xE75hE9y9Aa7TME9GpgB5iXmytKTSR">#REF!</definedName>
    <definedName name="zsupermetrics_srtKTQmCslYyGaf7pRFN3bvOIqKF2n">#REF!</definedName>
    <definedName name="zsupermetrics_Wk7Jd7mXqKrH1qF6Cqf35u5kIwt5CO">#REF!</definedName>
    <definedName name="zsupermetrics_JJMMnuRZnhZB28SJ2NqdjVgVgADoD3">#REF!</definedName>
    <definedName name="zsupermetrics_qSK0Za1W6WMOtVN72DMdv3kJ3S6iw0">#REF!</definedName>
    <definedName name="zsupermetrics_onwlaUVAHlbM8YdC3xJ3up6BwTwifk">#REF!</definedName>
    <definedName name="zsupermetrics_gbMyNwzHF9FE0XFmegddztqQlkzOKx">#REF!</definedName>
    <definedName name="zsupermetrics_35WFjNaES8VUGosTZAVzwbGuxHZJnt">#REF!</definedName>
    <definedName name="zsupermetrics_FlcrfaOQyUy3TP2tIzhItnkCgnAMrM">#REF!</definedName>
    <definedName name="zsupermetrics_gPlmJTu8XFUtHTOu14IHIrDz0WAHtm">#REF!</definedName>
  </definedNames>
  <calcPr/>
  <extLst>
    <ext uri="GoogleSheetsCustomDataVersion1">
      <go:sheetsCustomData xmlns:go="http://customooxmlschemas.google.com/" r:id="rId9" roundtripDataSignature="AMtx7mhAlf9pP0+m1+5Am30PhDUu1ayZeg=="/>
    </ext>
  </extLst>
</workbook>
</file>

<file path=xl/sharedStrings.xml><?xml version="1.0" encoding="utf-8"?>
<sst xmlns="http://schemas.openxmlformats.org/spreadsheetml/2006/main" count="614" uniqueCount="141">
  <si>
    <t xml:space="preserve">Tack för att du laddat ner Omniarch KPI-mall för e-handelskpi:er. Du kan enkelt navigera dig runt på de olika flikarna som finns. Arket uppdateras antingen manuellt med siffror från ert GA, Facebook och affiliatekonto eller automatiskt genom att hämta hem siffrorna dagligen. </t>
  </si>
  <si>
    <t xml:space="preserve">Vår övertygelse är att du ska ägna tid till sånt som gör skillnad, därför rekommenderar vi att ni automatiserar arket och inte uppdaterar manuellt. Även om det tar lite tid är vi övertygade om att det genererar mer tillbaka, vi har sett vikten av att använda detta ark till att </t>
  </si>
  <si>
    <t>ta snabba affärsmässiga beslut.</t>
  </si>
  <si>
    <t xml:space="preserve">Stort lycka till med er e-handel och hoppas vårt KPI-mall kommer väl tillhands! </t>
  </si>
  <si>
    <t>// Vännerna på Omniarch</t>
  </si>
  <si>
    <t xml:space="preserve">Ps: Maila oss på letstalk@omniarch.se om ni har några frågor kring dokumentet eller behöver hjälp med automatisering av kpi:erna. </t>
  </si>
  <si>
    <t xml:space="preserve">SALES REPORT </t>
  </si>
  <si>
    <t xml:space="preserve">Revenue | Month </t>
  </si>
  <si>
    <t>2020|01</t>
  </si>
  <si>
    <t>2020|02</t>
  </si>
  <si>
    <t>2020|03</t>
  </si>
  <si>
    <t>2020|04</t>
  </si>
  <si>
    <t>2020|05</t>
  </si>
  <si>
    <t>2020|06</t>
  </si>
  <si>
    <t>2020|07</t>
  </si>
  <si>
    <t>2020|08</t>
  </si>
  <si>
    <t>2020|09</t>
  </si>
  <si>
    <t>2020|10</t>
  </si>
  <si>
    <t>2020|11</t>
  </si>
  <si>
    <t>2020|12</t>
  </si>
  <si>
    <t xml:space="preserve">SUM </t>
  </si>
  <si>
    <t>Transaction Revenue | Current year</t>
  </si>
  <si>
    <t xml:space="preserve">Transaction Revenue | Previous year </t>
  </si>
  <si>
    <t xml:space="preserve">Budget </t>
  </si>
  <si>
    <t xml:space="preserve">Diff from budget </t>
  </si>
  <si>
    <t xml:space="preserve">Diff % from budget </t>
  </si>
  <si>
    <t xml:space="preserve">Transaction | Month </t>
  </si>
  <si>
    <t>Transaction | Current year</t>
  </si>
  <si>
    <t>Transaction | Previous year</t>
  </si>
  <si>
    <t>Diff from last year</t>
  </si>
  <si>
    <t>Diff % from last year</t>
  </si>
  <si>
    <t>Conversion rate | Month</t>
  </si>
  <si>
    <t>AVERAGE</t>
  </si>
  <si>
    <t>Conversion rate | Current year</t>
  </si>
  <si>
    <t>Conversion rate | Previous year</t>
  </si>
  <si>
    <t xml:space="preserve">Average order value | Month </t>
  </si>
  <si>
    <t>Average order value | Current year</t>
  </si>
  <si>
    <t>Average order value | Previous year</t>
  </si>
  <si>
    <t xml:space="preserve">Diff from last year </t>
  </si>
  <si>
    <t xml:space="preserve">Week </t>
  </si>
  <si>
    <t>Revenue</t>
  </si>
  <si>
    <t>Compare Value</t>
  </si>
  <si>
    <t>Transaction</t>
  </si>
  <si>
    <t>Conversion rate</t>
  </si>
  <si>
    <t>AOV</t>
  </si>
  <si>
    <t>SUM | Average</t>
  </si>
  <si>
    <t xml:space="preserve">TRAFFIC REPORT </t>
  </si>
  <si>
    <t>Session | Month</t>
  </si>
  <si>
    <t>Session | Current year</t>
  </si>
  <si>
    <t>Session | Previous year</t>
  </si>
  <si>
    <t>User | Month</t>
  </si>
  <si>
    <t xml:space="preserve">User | Current year </t>
  </si>
  <si>
    <t>User | Previous year</t>
  </si>
  <si>
    <t xml:space="preserve">New user | Month </t>
  </si>
  <si>
    <t>New user | Current year</t>
  </si>
  <si>
    <t>New user | Previous year</t>
  </si>
  <si>
    <t xml:space="preserve">Returning user | Month </t>
  </si>
  <si>
    <t>Returning user | Current year</t>
  </si>
  <si>
    <t>Returning| Previous year</t>
  </si>
  <si>
    <t xml:space="preserve">Session per user | Month </t>
  </si>
  <si>
    <t>Session per user | Current year</t>
  </si>
  <si>
    <t>Session per user | Previous year</t>
  </si>
  <si>
    <t>Week</t>
  </si>
  <si>
    <t xml:space="preserve">Session </t>
  </si>
  <si>
    <t xml:space="preserve">User </t>
  </si>
  <si>
    <t xml:space="preserve">New User </t>
  </si>
  <si>
    <t>Session/User</t>
  </si>
  <si>
    <t xml:space="preserve">CHANNEL REPORT </t>
  </si>
  <si>
    <t>Revenue | Month</t>
  </si>
  <si>
    <t>SUM</t>
  </si>
  <si>
    <t>Transaction | Month</t>
  </si>
  <si>
    <t xml:space="preserve">Paid Search </t>
  </si>
  <si>
    <t xml:space="preserve">Propotion </t>
  </si>
  <si>
    <t xml:space="preserve">Direct </t>
  </si>
  <si>
    <t xml:space="preserve">Affiliates </t>
  </si>
  <si>
    <t xml:space="preserve">Organic Search </t>
  </si>
  <si>
    <t>Email</t>
  </si>
  <si>
    <t>Social</t>
  </si>
  <si>
    <t xml:space="preserve">Display </t>
  </si>
  <si>
    <t xml:space="preserve">Referral </t>
  </si>
  <si>
    <t xml:space="preserve">(Other) </t>
  </si>
  <si>
    <t>AOV | Month</t>
  </si>
  <si>
    <t>AVG</t>
  </si>
  <si>
    <t>Comversion Rate | Month</t>
  </si>
  <si>
    <t>New User | Month</t>
  </si>
  <si>
    <t>Revenue | Last 7 days</t>
  </si>
  <si>
    <t>Session | Last 7 days</t>
  </si>
  <si>
    <t>MARKETING REPORT</t>
  </si>
  <si>
    <t>Google Ads</t>
  </si>
  <si>
    <r>
      <rPr>
        <b/>
        <color rgb="FF30405F"/>
        <sz val="14.0"/>
      </rPr>
      <t>Facebook</t>
    </r>
    <r>
      <rPr>
        <sz val="14.0"/>
      </rPr>
      <t xml:space="preserve"> </t>
    </r>
  </si>
  <si>
    <t>Adtraction</t>
  </si>
  <si>
    <t>Products &amp; Instagram</t>
  </si>
  <si>
    <t>Google ADS | Month</t>
  </si>
  <si>
    <t>SUM  | Average</t>
  </si>
  <si>
    <t>Facebook | Month</t>
  </si>
  <si>
    <t>Adtraction | Month</t>
  </si>
  <si>
    <t>Instagram  | Month</t>
  </si>
  <si>
    <t>Budget</t>
  </si>
  <si>
    <t>Profile followers</t>
  </si>
  <si>
    <t>Diff from budget</t>
  </si>
  <si>
    <t>Diff</t>
  </si>
  <si>
    <t>Profile views</t>
  </si>
  <si>
    <t>Diff % from budget</t>
  </si>
  <si>
    <t>Diff %</t>
  </si>
  <si>
    <t>New followers</t>
  </si>
  <si>
    <t xml:space="preserve">Revenue </t>
  </si>
  <si>
    <t xml:space="preserve">Costs </t>
  </si>
  <si>
    <t>Story impressions</t>
  </si>
  <si>
    <t>Last year</t>
  </si>
  <si>
    <t>Website clicks</t>
  </si>
  <si>
    <t>Ad Impressions</t>
  </si>
  <si>
    <t>Impressions</t>
  </si>
  <si>
    <t>Sessions</t>
  </si>
  <si>
    <t>Like count</t>
  </si>
  <si>
    <t>Ad cost</t>
  </si>
  <si>
    <t>Cost</t>
  </si>
  <si>
    <t>Item revenue</t>
  </si>
  <si>
    <t xml:space="preserve">Sales funnel </t>
  </si>
  <si>
    <t xml:space="preserve">Product detail view </t>
  </si>
  <si>
    <t>Ad clicks</t>
  </si>
  <si>
    <t>Link clicks</t>
  </si>
  <si>
    <t>Transactions</t>
  </si>
  <si>
    <t xml:space="preserve">Product add to cart </t>
  </si>
  <si>
    <t>CPC</t>
  </si>
  <si>
    <t>Avg. order value</t>
  </si>
  <si>
    <t xml:space="preserve">Product check out </t>
  </si>
  <si>
    <t>Return on ad spend (ROAS)</t>
  </si>
  <si>
    <t>Ecommerce conversion rate</t>
  </si>
  <si>
    <t>CTR</t>
  </si>
  <si>
    <t>People taking action</t>
  </si>
  <si>
    <t>Top selling product Last 30 days</t>
  </si>
  <si>
    <t xml:space="preserve">Product 1 </t>
  </si>
  <si>
    <t>Product 2</t>
  </si>
  <si>
    <t>Product 3</t>
  </si>
  <si>
    <t>Product 4</t>
  </si>
  <si>
    <t>Product 5</t>
  </si>
  <si>
    <t>Product 6</t>
  </si>
  <si>
    <t>Product 7</t>
  </si>
  <si>
    <t>Product 8</t>
  </si>
  <si>
    <t>Product 9</t>
  </si>
  <si>
    <t>Product 10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</si>
</sst>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5">
    <font>
      <sz val="10.0"/>
      <color rgb="FF000000"/>
      <name val="Arial"/>
    </font>
    <font>
      <sz val="12.0"/>
      <color rgb="FF666666"/>
      <name val="Work Sans"/>
    </font>
    <font>
      <color theme="1"/>
      <name val="Raleway"/>
    </font>
    <font>
      <b/>
      <sz val="24.0"/>
      <color rgb="FF30405F"/>
      <name val="Raleway"/>
    </font>
    <font>
      <b/>
      <color rgb="FFFFFFFF"/>
      <name val="Raleway"/>
    </font>
    <font>
      <b/>
      <color theme="1"/>
      <name val="Raleway"/>
    </font>
    <font>
      <color theme="1"/>
      <name val="Calibri"/>
    </font>
    <font>
      <b/>
      <sz val="10.0"/>
      <color theme="1"/>
      <name val="Calibri"/>
    </font>
    <font>
      <sz val="9.0"/>
      <color theme="1"/>
      <name val="Raleway"/>
    </font>
    <font>
      <sz val="9.0"/>
      <color theme="1"/>
      <name val="Calibri"/>
    </font>
    <font>
      <b/>
      <color rgb="FFFFFFFF"/>
      <name val="Arial"/>
    </font>
    <font>
      <b/>
      <color rgb="FF000000"/>
      <name val="Raleway"/>
    </font>
    <font>
      <b/>
      <color rgb="FF30405F"/>
      <name val="Raleway"/>
    </font>
    <font>
      <b/>
      <color theme="1"/>
      <name val="Calibri"/>
    </font>
    <font>
      <b/>
      <color theme="0"/>
      <name val="Raleway"/>
    </font>
    <font>
      <color theme="1"/>
      <name val="Arial"/>
    </font>
    <font>
      <sz val="9.0"/>
      <color theme="1"/>
      <name val="Arial"/>
    </font>
    <font>
      <b/>
      <sz val="14.0"/>
      <color rgb="FF30405F"/>
      <name val="Raleway"/>
    </font>
    <font>
      <b/>
      <sz val="10.0"/>
      <color theme="1"/>
      <name val="Raleway"/>
    </font>
    <font>
      <sz val="10.0"/>
      <color theme="1"/>
      <name val="Calibri"/>
    </font>
    <font>
      <b/>
      <sz val="9.0"/>
      <color theme="1"/>
      <name val="Raleway"/>
    </font>
    <font>
      <b/>
      <sz val="10.0"/>
      <color rgb="FFFFFFFF"/>
      <name val="Raleway"/>
    </font>
    <font>
      <sz val="10.0"/>
      <color theme="1"/>
      <name val="Arial"/>
    </font>
    <font>
      <sz val="7.0"/>
      <color theme="1"/>
      <name val="Raleway"/>
    </font>
    <font>
      <sz val="7.0"/>
      <color theme="1"/>
      <name val="Arial"/>
    </font>
  </fonts>
  <fills count="7">
    <fill>
      <patternFill patternType="none"/>
    </fill>
    <fill>
      <patternFill patternType="lightGray"/>
    </fill>
    <fill>
      <patternFill patternType="solid">
        <fgColor rgb="FFFFFFFF"/>
        <bgColor rgb="FFFFFFFF"/>
      </patternFill>
    </fill>
    <fill>
      <patternFill patternType="solid">
        <fgColor rgb="FFEEEEEE"/>
        <bgColor rgb="FFEEEEEE"/>
      </patternFill>
    </fill>
    <fill>
      <patternFill patternType="solid">
        <fgColor rgb="FF30405F"/>
        <bgColor rgb="FF30405F"/>
      </patternFill>
    </fill>
    <fill>
      <patternFill patternType="solid">
        <fgColor rgb="FFEFEFEF"/>
        <bgColor rgb="FFEFEFEF"/>
      </patternFill>
    </fill>
    <fill>
      <patternFill patternType="solid">
        <fgColor rgb="FF8AE5E1"/>
        <bgColor rgb="FF8AE5E1"/>
      </patternFill>
    </fill>
  </fills>
  <borders count="102">
    <border/>
    <border>
      <left style="medium">
        <color rgb="FF000000"/>
      </left>
      <right style="thin">
        <color rgb="FFFFFFFF"/>
      </right>
      <top style="medium">
        <color rgb="FF000000"/>
      </top>
      <bottom style="thin">
        <color rgb="FFFFFFFF"/>
      </bottom>
    </border>
    <border>
      <left style="thin">
        <color rgb="FFFFFFFF"/>
      </left>
      <right style="thin">
        <color rgb="FFFFFFFF"/>
      </right>
      <top style="medium">
        <color rgb="FF000000"/>
      </top>
      <bottom style="thin">
        <color rgb="FFFFFFFF"/>
      </bottom>
    </border>
    <border>
      <left style="thin">
        <color rgb="FFFFFFFF"/>
      </left>
      <right style="medium">
        <color rgb="FF000000"/>
      </right>
      <top style="medium">
        <color rgb="FF000000"/>
      </top>
      <bottom style="thin">
        <color rgb="FFFFFFFF"/>
      </bottom>
    </border>
    <border>
      <left style="medium">
        <color rgb="FF000000"/>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medium">
        <color rgb="FF000000"/>
      </right>
      <top style="thin">
        <color rgb="FFFFFFFF"/>
      </top>
      <bottom style="thin">
        <color rgb="FFFFFFFF"/>
      </bottom>
    </border>
    <border>
      <left style="medium">
        <color rgb="FF000000"/>
      </left>
      <right style="thin">
        <color rgb="FFFFFFFF"/>
      </right>
      <top style="thin">
        <color rgb="FFFFFFFF"/>
      </top>
      <bottom style="thick">
        <color rgb="FF30405F"/>
      </bottom>
    </border>
    <border>
      <left style="thin">
        <color rgb="FFFFFFFF"/>
      </left>
      <right style="thin">
        <color rgb="FFFFFFFF"/>
      </right>
      <top style="thin">
        <color rgb="FFFFFFFF"/>
      </top>
      <bottom style="thick">
        <color rgb="FF30405F"/>
      </bottom>
    </border>
    <border>
      <left style="thin">
        <color rgb="FFFFFFFF"/>
      </left>
      <right style="medium">
        <color rgb="FF000000"/>
      </right>
      <top style="thin">
        <color rgb="FFFFFFFF"/>
      </top>
      <bottom style="thick">
        <color rgb="FF30405F"/>
      </bottom>
    </border>
    <border>
      <left style="medium">
        <color rgb="FF000000"/>
      </left>
      <right style="medium">
        <color rgb="FFFFFFFF"/>
      </right>
    </border>
    <border>
      <left style="medium">
        <color rgb="FFFFFFFF"/>
      </left>
      <right style="medium">
        <color rgb="FFFFFFFF"/>
      </right>
    </border>
    <border>
      <left style="medium">
        <color rgb="FFFFFFFF"/>
      </left>
      <right style="medium">
        <color rgb="FF000000"/>
      </right>
    </border>
    <border>
      <left style="medium">
        <color rgb="FF000000"/>
      </left>
      <right style="medium">
        <color rgb="FFFFFFFF"/>
      </right>
      <top style="medium">
        <color rgb="FFFFFFFF"/>
      </top>
      <bottom style="medium">
        <color rgb="FFFFFFFF"/>
      </bottom>
    </border>
    <border>
      <left style="medium">
        <color rgb="FFFFFFFF"/>
      </left>
      <right style="medium">
        <color rgb="FFFFFFFF"/>
      </right>
      <top style="medium">
        <color rgb="FFFFFFFF"/>
      </top>
      <bottom style="medium">
        <color rgb="FFFFFFFF"/>
      </bottom>
    </border>
    <border>
      <left style="medium">
        <color rgb="FFFFFFFF"/>
      </left>
      <right style="medium">
        <color rgb="FF000000"/>
      </right>
      <top style="medium">
        <color rgb="FFFFFFFF"/>
      </top>
      <bottom style="medium">
        <color rgb="FFFFFFFF"/>
      </bottom>
    </border>
    <border>
      <left style="medium">
        <color rgb="FF000000"/>
      </left>
      <right style="medium">
        <color rgb="FFFFFFFF"/>
      </right>
      <top style="medium">
        <color rgb="FFFFFFFF"/>
      </top>
      <bottom style="medium">
        <color rgb="FF000000"/>
      </bottom>
    </border>
    <border>
      <left style="medium">
        <color rgb="FFFFFFFF"/>
      </left>
      <right style="medium">
        <color rgb="FFFFFFFF"/>
      </right>
      <top style="medium">
        <color rgb="FFFFFFFF"/>
      </top>
      <bottom style="medium">
        <color rgb="FF000000"/>
      </bottom>
    </border>
    <border>
      <left style="medium">
        <color rgb="FFFFFFFF"/>
      </left>
      <right style="medium">
        <color rgb="FF000000"/>
      </right>
      <top style="medium">
        <color rgb="FFFFFFFF"/>
      </top>
      <bottom style="medium">
        <color rgb="FF000000"/>
      </bottom>
    </border>
    <border>
      <left style="thin">
        <color rgb="FF30405F"/>
      </left>
    </border>
    <border>
      <right style="thin">
        <color rgb="FF30405F"/>
      </right>
    </border>
    <border>
      <left style="thin">
        <color rgb="FF30405F"/>
      </left>
      <right style="thin">
        <color rgb="FF30405F"/>
      </right>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30405F"/>
      </left>
      <bottom style="thin">
        <color rgb="FF30405F"/>
      </bottom>
    </border>
    <border>
      <bottom style="thin">
        <color rgb="FF30405F"/>
      </bottom>
    </border>
    <border>
      <left style="thin">
        <color rgb="FF000000"/>
      </left>
      <right style="thin">
        <color rgb="FF000000"/>
      </right>
      <bottom style="thin">
        <color rgb="FF000000"/>
      </bottom>
    </border>
    <border>
      <right style="thin">
        <color rgb="FFFFFFFF"/>
      </right>
    </border>
    <border>
      <left style="thin">
        <color rgb="FFFFFFFF"/>
      </left>
      <right style="thin">
        <color rgb="FFFFFFFF"/>
      </right>
    </border>
    <border>
      <left style="thin">
        <color rgb="FFFFFFFF"/>
      </left>
    </border>
    <border>
      <left style="thin">
        <color rgb="FF30405F"/>
      </left>
      <top style="thin">
        <color rgb="FF30405F"/>
      </top>
    </border>
    <border>
      <top style="thin">
        <color rgb="FF30405F"/>
      </top>
    </border>
    <border>
      <left style="thin">
        <color rgb="FF30405F"/>
      </left>
      <right style="thin">
        <color rgb="FF30405F"/>
      </right>
      <top style="thin">
        <color rgb="FF30405F"/>
      </top>
    </border>
    <border>
      <left style="thin">
        <color rgb="FF30405F"/>
      </left>
      <right style="thin">
        <color rgb="FF30405F"/>
      </right>
      <bottom style="thin">
        <color rgb="FF30405F"/>
      </bottom>
    </border>
    <border>
      <left style="thin">
        <color rgb="FF000000"/>
      </left>
      <right style="thin">
        <color rgb="FF000000"/>
      </right>
      <bottom style="thin">
        <color rgb="FF30405F"/>
      </bottom>
    </border>
    <border>
      <left style="thin">
        <color rgb="FF000000"/>
      </left>
      <top style="thin">
        <color rgb="FF000000"/>
      </top>
    </border>
    <border>
      <top style="thin">
        <color rgb="FF000000"/>
      </top>
    </border>
    <border>
      <left style="thin">
        <color rgb="FF000000"/>
      </left>
      <bottom style="thin">
        <color rgb="FF000000"/>
      </bottom>
    </border>
    <border>
      <bottom style="thin">
        <color rgb="FF000000"/>
      </bottom>
    </border>
    <border>
      <left style="thin">
        <color rgb="FF000000"/>
      </left>
      <right style="thin">
        <color rgb="FF000000"/>
      </right>
      <top style="thin">
        <color rgb="FF30405F"/>
      </top>
    </border>
    <border>
      <right style="thin">
        <color rgb="FF30405F"/>
      </right>
      <top style="thin">
        <color rgb="FF30405F"/>
      </top>
    </border>
    <border>
      <left style="thin">
        <color rgb="FF30405F"/>
      </left>
      <right style="thin">
        <color rgb="FFFFFFFF"/>
      </right>
      <top style="thin">
        <color rgb="FFFFFFFF"/>
      </top>
      <bottom style="thin">
        <color rgb="FFFFFFFF"/>
      </bottom>
    </border>
    <border>
      <left style="thin">
        <color rgb="FFFFFFFF"/>
      </left>
      <right style="thin">
        <color rgb="FF30405F"/>
      </right>
      <top style="thin">
        <color rgb="FFFFFFFF"/>
      </top>
      <bottom style="thin">
        <color rgb="FFFFFFFF"/>
      </bottom>
    </border>
    <border>
      <left style="thin">
        <color rgb="FF30405F"/>
      </left>
      <right style="thin">
        <color rgb="FF30405F"/>
      </right>
      <top style="thin">
        <color rgb="FF30405F"/>
      </top>
      <bottom style="thin">
        <color rgb="FF30405F"/>
      </bottom>
    </border>
    <border>
      <left style="thin">
        <color rgb="FF30405F"/>
      </left>
      <top style="thin">
        <color rgb="FF30405F"/>
      </top>
      <bottom style="thin">
        <color rgb="FF30405F"/>
      </bottom>
    </border>
    <border>
      <right style="thin">
        <color rgb="FF30405F"/>
      </right>
      <top style="thin">
        <color rgb="FF30405F"/>
      </top>
      <bottom style="thin">
        <color rgb="FF30405F"/>
      </bottom>
    </border>
    <border>
      <top style="thin">
        <color rgb="FF30405F"/>
      </top>
      <bottom style="thin">
        <color rgb="FF30405F"/>
      </bottom>
    </border>
    <border>
      <left style="thin">
        <color rgb="FF30405F"/>
      </left>
      <right style="thin">
        <color rgb="FFFFFFFF"/>
      </right>
      <top style="thin">
        <color rgb="FFFFFFFF"/>
      </top>
      <bottom style="thin">
        <color rgb="FF30405F"/>
      </bottom>
    </border>
    <border>
      <left style="thin">
        <color rgb="FFFFFFFF"/>
      </left>
      <right style="thin">
        <color rgb="FFFFFFFF"/>
      </right>
      <top style="thin">
        <color rgb="FFFFFFFF"/>
      </top>
      <bottom style="thin">
        <color rgb="FF30405F"/>
      </bottom>
    </border>
    <border>
      <left style="thin">
        <color rgb="FFFFFFFF"/>
      </left>
      <right style="thin">
        <color rgb="FF30405F"/>
      </right>
      <top style="thin">
        <color rgb="FFFFFFFF"/>
      </top>
      <bottom style="thin">
        <color rgb="FF30405F"/>
      </bottom>
    </border>
    <border>
      <right style="thin">
        <color rgb="FFFFFFFF"/>
      </right>
      <top style="thin">
        <color rgb="FF30405F"/>
      </top>
      <bottom style="thin">
        <color rgb="FFFFFFFF"/>
      </bottom>
    </border>
    <border>
      <left style="thin">
        <color rgb="FFFFFFFF"/>
      </left>
      <right style="thin">
        <color rgb="FFFFFFFF"/>
      </right>
      <top style="thin">
        <color rgb="FF30405F"/>
      </top>
      <bottom style="thin">
        <color rgb="FFFFFFFF"/>
      </bottom>
    </border>
    <border>
      <left style="thin">
        <color rgb="FFFFFFFF"/>
      </left>
      <right style="thin">
        <color rgb="FF30405F"/>
      </right>
      <top style="thin">
        <color rgb="FF30405F"/>
      </top>
      <bottom style="thin">
        <color rgb="FFFFFFFF"/>
      </bottom>
    </border>
    <border>
      <left style="thin">
        <color rgb="FF30405F"/>
      </left>
      <right style="thin">
        <color rgb="FFFFFFFF"/>
      </right>
      <bottom style="thin">
        <color rgb="FFFFFFFF"/>
      </bottom>
    </border>
    <border>
      <left style="thin">
        <color rgb="FF30405F"/>
      </left>
      <right style="thin">
        <color rgb="FFFFFFFF"/>
      </right>
      <top style="thin">
        <color rgb="FFFFFFFF"/>
      </top>
      <bottom style="thick">
        <color rgb="FF30405F"/>
      </bottom>
    </border>
    <border>
      <left style="thin">
        <color rgb="FFFFFFFF"/>
      </left>
      <right style="thin">
        <color rgb="FF30405F"/>
      </right>
      <top style="thin">
        <color rgb="FFFFFFFF"/>
      </top>
      <bottom style="thick">
        <color rgb="FF30405F"/>
      </bottom>
    </border>
    <border>
      <left style="thin">
        <color rgb="FFFFFFFF"/>
      </left>
      <right style="thin">
        <color rgb="FFFFFFFF"/>
      </right>
      <bottom style="thin">
        <color rgb="FFFFFFFF"/>
      </bottom>
    </border>
    <border>
      <left style="thin">
        <color rgb="FFFFFFFF"/>
      </left>
      <right style="thin">
        <color rgb="FF30405F"/>
      </right>
      <bottom style="thin">
        <color rgb="FFFFFFFF"/>
      </bottom>
    </border>
    <border>
      <left style="thin">
        <color rgb="FFFFFFFF"/>
      </left>
      <right style="thin">
        <color rgb="FFFFFFFF"/>
      </right>
      <top style="thin">
        <color rgb="FFFFFFFF"/>
      </top>
    </border>
    <border>
      <left style="thin">
        <color rgb="FF30405F"/>
      </left>
      <top style="thin">
        <color rgb="FFFFFFFF"/>
      </top>
      <bottom style="thin">
        <color rgb="FFFFFFFF"/>
      </bottom>
    </border>
    <border>
      <right style="thin">
        <color rgb="FFFFFFFF"/>
      </right>
      <top style="thin">
        <color rgb="FFFFFFFF"/>
      </top>
      <bottom style="thin">
        <color rgb="FFFFFFFF"/>
      </bottom>
    </border>
    <border>
      <left style="thin">
        <color rgb="FF30405F"/>
      </left>
      <right style="thick">
        <color rgb="FFFFFFFF"/>
      </right>
      <bottom style="thin">
        <color rgb="FF30405F"/>
      </bottom>
    </border>
    <border>
      <left style="thick">
        <color rgb="FFFFFFFF"/>
      </left>
      <right style="thick">
        <color rgb="FFFFFFFF"/>
      </right>
      <bottom style="thin">
        <color rgb="FF30405F"/>
      </bottom>
    </border>
    <border>
      <left style="thick">
        <color rgb="FFFFFFFF"/>
      </left>
      <right style="thin">
        <color rgb="FF30405F"/>
      </right>
    </border>
    <border>
      <right style="thin">
        <color rgb="FF000000"/>
      </right>
      <top style="thin">
        <color rgb="FF000000"/>
      </top>
    </border>
    <border>
      <left style="thin">
        <color rgb="FF000000"/>
      </left>
    </border>
    <border>
      <right style="thin">
        <color rgb="FF000000"/>
      </right>
    </border>
    <border>
      <right style="thin">
        <color rgb="FF30405F"/>
      </right>
      <top style="thin">
        <color rgb="FF000000"/>
      </top>
      <bottom style="thin">
        <color rgb="FF000000"/>
      </bottom>
    </border>
    <border>
      <left style="thin">
        <color rgb="FF30405F"/>
      </left>
      <top style="thin">
        <color rgb="FF000000"/>
      </top>
      <bottom style="thin">
        <color rgb="FF000000"/>
      </bottom>
    </border>
    <border>
      <left style="thin">
        <color rgb="FF30405F"/>
      </left>
      <right style="thin">
        <color rgb="FFFFFFFF"/>
      </right>
      <top style="thin">
        <color rgb="FF30405F"/>
      </top>
      <bottom style="thin">
        <color rgb="FFFFFFFF"/>
      </bottom>
    </border>
    <border>
      <left style="thin">
        <color rgb="FFFFFFFF"/>
      </left>
      <top style="thin">
        <color rgb="FF30405F"/>
      </top>
      <bottom style="thin">
        <color rgb="FFFFFFFF"/>
      </bottom>
    </border>
    <border>
      <left style="thin">
        <color rgb="FFFFFFFF"/>
      </left>
      <top style="thin">
        <color rgb="FFFFFFFF"/>
      </top>
      <bottom style="thin">
        <color rgb="FFFFFFFF"/>
      </bottom>
    </border>
    <border>
      <left style="thin">
        <color rgb="FFFFFFFF"/>
      </left>
      <top style="thin">
        <color rgb="FFFFFFFF"/>
      </top>
      <bottom style="thick">
        <color rgb="FF30405F"/>
      </bottom>
    </border>
    <border>
      <left style="thin">
        <color rgb="FFFFFFFF"/>
      </left>
      <bottom style="thin">
        <color rgb="FFFFFFFF"/>
      </bottom>
    </border>
    <border>
      <left style="thin">
        <color rgb="FF30405F"/>
      </left>
      <right style="thick">
        <color rgb="FFFFFFFF"/>
      </right>
    </border>
    <border>
      <left style="thick">
        <color rgb="FFFFFFFF"/>
      </left>
      <right style="thick">
        <color rgb="FFFFFFFF"/>
      </right>
    </border>
    <border>
      <left style="thick">
        <color rgb="FFFFFFFF"/>
      </left>
    </border>
    <border>
      <top style="thin">
        <color rgb="FFFFFFFF"/>
      </top>
      <bottom style="thin">
        <color rgb="FFFFFFFF"/>
      </bottom>
    </border>
    <border>
      <right style="thin">
        <color rgb="FF000000"/>
      </right>
      <bottom style="thin">
        <color rgb="FF000000"/>
      </bottom>
    </border>
    <border>
      <bottom style="thin">
        <color rgb="FFFFFFFF"/>
      </bottom>
    </border>
    <border>
      <left style="thin">
        <color rgb="FF000000"/>
      </left>
      <right style="thin">
        <color rgb="FFFFFFFF"/>
      </right>
      <top style="thin">
        <color rgb="FFFFFFFF"/>
      </top>
      <bottom style="thin">
        <color rgb="FFFFFFFF"/>
      </bottom>
    </border>
    <border>
      <left style="thin">
        <color rgb="FFFFFFFF"/>
      </left>
      <right style="thin">
        <color rgb="FF000000"/>
      </right>
      <top style="thin">
        <color rgb="FFFFFFFF"/>
      </top>
      <bottom style="thin">
        <color rgb="FFFFFFFF"/>
      </bottom>
    </border>
    <border>
      <top style="thin">
        <color rgb="FF8AE5E1"/>
      </top>
      <bottom style="thin">
        <color rgb="FF000000"/>
      </bottom>
    </border>
    <border>
      <left style="thin">
        <color rgb="FF000000"/>
      </left>
      <right style="thin">
        <color rgb="FFFFFFFF"/>
      </right>
      <top style="thin">
        <color rgb="FFFFFFFF"/>
      </top>
      <bottom style="thin">
        <color rgb="FF000000"/>
      </bottom>
    </border>
    <border>
      <left style="thin">
        <color rgb="FFFFFFFF"/>
      </left>
      <right style="thin">
        <color rgb="FFFFFFFF"/>
      </right>
      <top style="thin">
        <color rgb="FFFFFFFF"/>
      </top>
      <bottom style="thin">
        <color rgb="FF000000"/>
      </bottom>
    </border>
    <border>
      <left style="thin">
        <color rgb="FFFFFFFF"/>
      </left>
      <right style="thin">
        <color rgb="FF000000"/>
      </right>
      <top style="thin">
        <color rgb="FFFFFFFF"/>
      </top>
      <bottom style="thin">
        <color rgb="FF000000"/>
      </bottom>
    </border>
    <border>
      <top style="thin">
        <color rgb="FFFFFFFF"/>
      </top>
    </border>
    <border>
      <right style="thin">
        <color rgb="FF30405F"/>
      </right>
      <top style="thin">
        <color rgb="FF30405F"/>
      </top>
      <bottom style="thin">
        <color rgb="FFFFFFFF"/>
      </bottom>
    </border>
    <border>
      <right style="thin">
        <color rgb="FFFFFFFF"/>
      </right>
      <bottom style="thin">
        <color rgb="FFFFFFFF"/>
      </bottom>
    </border>
    <border>
      <right style="thin">
        <color rgb="FF30405F"/>
      </right>
      <bottom style="thin">
        <color rgb="FFFFFFFF"/>
      </bottom>
    </border>
    <border>
      <left style="thin">
        <color rgb="FF30405F"/>
      </left>
      <right style="thin">
        <color rgb="FFFFFFFF"/>
      </right>
      <bottom style="thick">
        <color rgb="FF30405F"/>
      </bottom>
    </border>
    <border>
      <right style="thin">
        <color rgb="FFFFFFFF"/>
      </right>
      <bottom style="thick">
        <color rgb="FF30405F"/>
      </bottom>
    </border>
    <border>
      <right style="thin">
        <color rgb="FF30405F"/>
      </right>
      <bottom style="thick">
        <color rgb="FF30405F"/>
      </bottom>
    </border>
    <border>
      <right style="thick">
        <color rgb="FFFFFFFF"/>
      </right>
    </border>
    <border>
      <left style="thin">
        <color rgb="FF30405F"/>
      </left>
      <right style="thin">
        <color rgb="FF000000"/>
      </right>
    </border>
    <border>
      <right style="thin">
        <color rgb="FF000000"/>
      </right>
      <top style="thin">
        <color rgb="FF000000"/>
      </top>
      <bottom style="thin">
        <color rgb="FF000000"/>
      </bottom>
    </border>
    <border>
      <right style="thin">
        <color rgb="FFFFFFFF"/>
      </right>
      <bottom style="thin">
        <color rgb="FF30405F"/>
      </bottom>
    </border>
    <border>
      <right style="thin">
        <color rgb="FF30405F"/>
      </right>
      <bottom style="thin">
        <color rgb="FF30405F"/>
      </bottom>
    </border>
    <border>
      <right style="thin">
        <color rgb="FFFFFFFF"/>
      </right>
      <top style="thin">
        <color rgb="FFFFFFFF"/>
      </top>
      <bottom style="thin">
        <color rgb="FF30405F"/>
      </bottom>
    </border>
  </borders>
  <cellStyleXfs count="1">
    <xf borderId="0" fillId="0" fontId="0" numFmtId="0" applyAlignment="1" applyFont="1"/>
  </cellStyleXfs>
  <cellXfs count="383">
    <xf borderId="0" fillId="0" fontId="0" numFmtId="0" xfId="0" applyAlignment="1" applyFont="1">
      <alignment readingOrder="0" shrinkToFit="0" vertical="bottom" wrapText="0"/>
    </xf>
    <xf borderId="0" fillId="2" fontId="1" numFmtId="0" xfId="0" applyFill="1" applyFont="1"/>
    <xf borderId="0" fillId="2" fontId="1" numFmtId="0" xfId="0" applyAlignment="1" applyFont="1">
      <alignment vertical="bottom"/>
    </xf>
    <xf borderId="0" fillId="3" fontId="1" numFmtId="0" xfId="0" applyAlignment="1" applyFill="1" applyFont="1">
      <alignment vertical="bottom"/>
    </xf>
    <xf borderId="0" fillId="3" fontId="1" numFmtId="0" xfId="0" applyFont="1"/>
    <xf borderId="0" fillId="3" fontId="1" numFmtId="0" xfId="0" applyAlignment="1" applyFont="1">
      <alignment readingOrder="0" shrinkToFit="0" vertical="bottom" wrapText="0"/>
    </xf>
    <xf borderId="0" fillId="3" fontId="1" numFmtId="0" xfId="0" applyAlignment="1" applyFont="1">
      <alignment shrinkToFit="0" vertical="bottom" wrapText="0"/>
    </xf>
    <xf borderId="1" fillId="0" fontId="2" numFmtId="0" xfId="0" applyAlignment="1" applyBorder="1" applyFont="1">
      <alignment vertical="bottom"/>
    </xf>
    <xf borderId="2" fillId="0" fontId="2" numFmtId="0" xfId="0" applyAlignment="1" applyBorder="1" applyFont="1">
      <alignment vertical="bottom"/>
    </xf>
    <xf borderId="3" fillId="0" fontId="2" numFmtId="0" xfId="0" applyAlignment="1" applyBorder="1" applyFont="1">
      <alignment vertical="bottom"/>
    </xf>
    <xf borderId="4" fillId="0" fontId="2" numFmtId="0" xfId="0" applyAlignment="1" applyBorder="1" applyFont="1">
      <alignment vertical="bottom"/>
    </xf>
    <xf borderId="5" fillId="0" fontId="3" numFmtId="0" xfId="0" applyAlignment="1" applyBorder="1" applyFont="1">
      <alignment shrinkToFit="0" vertical="bottom" wrapText="0"/>
    </xf>
    <xf borderId="5" fillId="0" fontId="2" numFmtId="0" xfId="0" applyAlignment="1" applyBorder="1" applyFont="1">
      <alignment vertical="bottom"/>
    </xf>
    <xf borderId="6" fillId="0" fontId="2" numFmtId="0" xfId="0" applyAlignment="1" applyBorder="1" applyFont="1">
      <alignment vertical="bottom"/>
    </xf>
    <xf borderId="7" fillId="2" fontId="2" numFmtId="0" xfId="0" applyAlignment="1" applyBorder="1" applyFont="1">
      <alignment vertical="bottom"/>
    </xf>
    <xf borderId="8" fillId="0" fontId="2" numFmtId="0" xfId="0" applyAlignment="1" applyBorder="1" applyFont="1">
      <alignment vertical="bottom"/>
    </xf>
    <xf borderId="9" fillId="0" fontId="2" numFmtId="0" xfId="0" applyAlignment="1" applyBorder="1" applyFont="1">
      <alignment vertical="bottom"/>
    </xf>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16" fillId="0" fontId="2" numFmtId="0" xfId="0" applyBorder="1" applyFont="1"/>
    <xf borderId="17" fillId="0" fontId="2" numFmtId="0" xfId="0" applyBorder="1" applyFont="1"/>
    <xf borderId="18" fillId="0" fontId="2" numFmtId="0" xfId="0" applyBorder="1" applyFont="1"/>
    <xf borderId="19" fillId="4" fontId="4" numFmtId="0" xfId="0" applyBorder="1" applyFill="1" applyFont="1"/>
    <xf borderId="0" fillId="4" fontId="4" numFmtId="0" xfId="0" applyAlignment="1" applyFont="1">
      <alignment horizontal="left"/>
    </xf>
    <xf borderId="20" fillId="4" fontId="4" numFmtId="0" xfId="0" applyAlignment="1" applyBorder="1" applyFont="1">
      <alignment horizontal="left"/>
    </xf>
    <xf borderId="21" fillId="4" fontId="4" numFmtId="0" xfId="0" applyAlignment="1" applyBorder="1" applyFont="1">
      <alignment horizontal="right"/>
    </xf>
    <xf borderId="19" fillId="5" fontId="5" numFmtId="0" xfId="0" applyBorder="1" applyFill="1" applyFont="1"/>
    <xf borderId="0" fillId="5" fontId="6" numFmtId="3" xfId="0" applyFont="1" applyNumberFormat="1"/>
    <xf borderId="22" fillId="5" fontId="6" numFmtId="3" xfId="0" applyAlignment="1" applyBorder="1" applyFont="1" applyNumberFormat="1">
      <alignment horizontal="right"/>
    </xf>
    <xf borderId="19" fillId="0" fontId="5" numFmtId="0" xfId="0" applyBorder="1" applyFont="1"/>
    <xf borderId="0" fillId="0" fontId="6" numFmtId="3" xfId="0" applyFont="1" applyNumberFormat="1"/>
    <xf borderId="23" fillId="0" fontId="6" numFmtId="3" xfId="0" applyAlignment="1" applyBorder="1" applyFont="1" applyNumberFormat="1">
      <alignment horizontal="right"/>
    </xf>
    <xf borderId="24" fillId="5" fontId="5" numFmtId="0" xfId="0" applyBorder="1" applyFont="1"/>
    <xf borderId="25" fillId="5" fontId="7" numFmtId="3" xfId="0" applyAlignment="1" applyBorder="1" applyFont="1" applyNumberFormat="1">
      <alignment horizontal="right" vertical="bottom"/>
    </xf>
    <xf borderId="26" fillId="5" fontId="7" numFmtId="3" xfId="0" applyAlignment="1" applyBorder="1" applyFont="1" applyNumberFormat="1">
      <alignment horizontal="right"/>
    </xf>
    <xf borderId="19" fillId="0" fontId="8" numFmtId="0" xfId="0" applyBorder="1" applyFont="1"/>
    <xf borderId="0" fillId="0" fontId="9" numFmtId="3" xfId="0" applyFont="1" applyNumberFormat="1"/>
    <xf borderId="23" fillId="0" fontId="9" numFmtId="3" xfId="0" applyBorder="1" applyFont="1" applyNumberFormat="1"/>
    <xf borderId="27" fillId="0" fontId="8" numFmtId="0" xfId="0" applyBorder="1" applyFont="1"/>
    <xf borderId="28" fillId="0" fontId="9" numFmtId="10" xfId="0" applyBorder="1" applyFont="1" applyNumberFormat="1"/>
    <xf borderId="29" fillId="0" fontId="9" numFmtId="10" xfId="0" applyBorder="1" applyFont="1" applyNumberFormat="1"/>
    <xf borderId="30" fillId="0" fontId="2" numFmtId="0" xfId="0" applyBorder="1" applyFont="1"/>
    <xf borderId="31" fillId="0" fontId="2" numFmtId="0" xfId="0" applyBorder="1" applyFont="1"/>
    <xf borderId="32" fillId="0" fontId="2" numFmtId="0" xfId="0" applyBorder="1" applyFont="1"/>
    <xf borderId="33" fillId="4" fontId="4" numFmtId="0" xfId="0" applyBorder="1" applyFont="1"/>
    <xf borderId="34" fillId="4" fontId="4" numFmtId="0" xfId="0" applyAlignment="1" applyBorder="1" applyFont="1">
      <alignment horizontal="left"/>
    </xf>
    <xf borderId="35" fillId="4" fontId="4" numFmtId="0" xfId="0" applyAlignment="1" applyBorder="1" applyFont="1">
      <alignment horizontal="right"/>
    </xf>
    <xf borderId="21" fillId="5" fontId="6" numFmtId="3" xfId="0" applyBorder="1" applyFont="1" applyNumberFormat="1"/>
    <xf borderId="27" fillId="0" fontId="5" numFmtId="0" xfId="0" applyBorder="1" applyFont="1"/>
    <xf borderId="28" fillId="0" fontId="6" numFmtId="3" xfId="0" applyBorder="1" applyFont="1" applyNumberFormat="1"/>
    <xf borderId="36" fillId="0" fontId="6" numFmtId="3" xfId="0" applyBorder="1" applyFont="1" applyNumberFormat="1"/>
    <xf borderId="33" fillId="0" fontId="8" numFmtId="0" xfId="0" applyBorder="1" applyFont="1"/>
    <xf borderId="34" fillId="0" fontId="9" numFmtId="3" xfId="0" applyBorder="1" applyFont="1" applyNumberFormat="1"/>
    <xf borderId="35" fillId="0" fontId="9" numFmtId="3" xfId="0" applyBorder="1" applyFont="1" applyNumberFormat="1"/>
    <xf borderId="36" fillId="0" fontId="9" numFmtId="10" xfId="0" applyBorder="1" applyFont="1" applyNumberFormat="1"/>
    <xf borderId="33" fillId="4" fontId="10" numFmtId="0" xfId="0" applyAlignment="1" applyBorder="1" applyFont="1">
      <alignment horizontal="left"/>
    </xf>
    <xf borderId="22" fillId="4" fontId="4" numFmtId="0" xfId="0" applyAlignment="1" applyBorder="1" applyFont="1">
      <alignment horizontal="right"/>
    </xf>
    <xf borderId="19" fillId="5" fontId="5" numFmtId="2" xfId="0" applyBorder="1" applyFont="1" applyNumberFormat="1"/>
    <xf borderId="0" fillId="5" fontId="6" numFmtId="2" xfId="0" applyFont="1" applyNumberFormat="1"/>
    <xf borderId="23" fillId="5" fontId="6" numFmtId="2" xfId="0" applyBorder="1" applyFont="1" applyNumberFormat="1"/>
    <xf borderId="19" fillId="0" fontId="5" numFmtId="2" xfId="0" applyBorder="1" applyFont="1" applyNumberFormat="1"/>
    <xf borderId="0" fillId="0" fontId="6" numFmtId="2" xfId="0" applyFont="1" applyNumberFormat="1"/>
    <xf borderId="37" fillId="0" fontId="6" numFmtId="2" xfId="0" applyBorder="1" applyFont="1" applyNumberFormat="1"/>
    <xf borderId="38" fillId="0" fontId="8" numFmtId="2" xfId="0" applyBorder="1" applyFont="1" applyNumberFormat="1"/>
    <xf borderId="39" fillId="0" fontId="9" numFmtId="2" xfId="0" applyBorder="1" applyFont="1" applyNumberFormat="1"/>
    <xf borderId="22" fillId="0" fontId="9" numFmtId="2" xfId="0" applyBorder="1" applyFont="1" applyNumberFormat="1"/>
    <xf borderId="40" fillId="0" fontId="8" numFmtId="0" xfId="0" applyBorder="1" applyFont="1"/>
    <xf borderId="41" fillId="0" fontId="9" numFmtId="10" xfId="0" applyBorder="1" applyFont="1" applyNumberFormat="1"/>
    <xf borderId="23" fillId="5" fontId="6" numFmtId="3" xfId="0" applyBorder="1" applyFont="1" applyNumberFormat="1"/>
    <xf borderId="27" fillId="2" fontId="11" numFmtId="2" xfId="0" applyAlignment="1" applyBorder="1" applyFont="1" applyNumberFormat="1">
      <alignment horizontal="left"/>
    </xf>
    <xf borderId="37" fillId="0" fontId="6" numFmtId="3" xfId="0" applyBorder="1" applyFont="1" applyNumberFormat="1"/>
    <xf borderId="33" fillId="0" fontId="8" numFmtId="3" xfId="0" applyBorder="1" applyFont="1" applyNumberFormat="1"/>
    <xf borderId="42" fillId="0" fontId="9" numFmtId="3" xfId="0" applyBorder="1" applyFont="1" applyNumberFormat="1"/>
    <xf borderId="43" fillId="4" fontId="4" numFmtId="0" xfId="0" applyBorder="1" applyFont="1"/>
    <xf borderId="33" fillId="4" fontId="4" numFmtId="0" xfId="0" applyAlignment="1" applyBorder="1" applyFont="1">
      <alignment horizontal="left"/>
    </xf>
    <xf borderId="33" fillId="4" fontId="4" numFmtId="4" xfId="0" applyBorder="1" applyFont="1" applyNumberFormat="1"/>
    <xf borderId="43" fillId="4" fontId="4" numFmtId="4" xfId="0" applyBorder="1" applyFont="1" applyNumberFormat="1"/>
    <xf borderId="34" fillId="4" fontId="4" numFmtId="0" xfId="0" applyBorder="1" applyFont="1"/>
    <xf borderId="33" fillId="4" fontId="12" numFmtId="0" xfId="0" applyBorder="1" applyFont="1"/>
    <xf borderId="34" fillId="4" fontId="12" numFmtId="0" xfId="0" applyBorder="1" applyFont="1"/>
    <xf borderId="43" fillId="4" fontId="12" numFmtId="0" xfId="0" applyBorder="1" applyFont="1"/>
    <xf borderId="19" fillId="5" fontId="6" numFmtId="3" xfId="0" applyBorder="1" applyFont="1" applyNumberFormat="1"/>
    <xf borderId="20" fillId="5" fontId="6" numFmtId="3" xfId="0" applyBorder="1" applyFont="1" applyNumberFormat="1"/>
    <xf borderId="19" fillId="5" fontId="6" numFmtId="4" xfId="0" applyBorder="1" applyFont="1" applyNumberFormat="1"/>
    <xf borderId="20" fillId="5" fontId="6" numFmtId="4" xfId="0" applyBorder="1" applyFont="1" applyNumberFormat="1"/>
    <xf borderId="44" fillId="0" fontId="2" numFmtId="0" xfId="0" applyBorder="1" applyFont="1"/>
    <xf borderId="5" fillId="0" fontId="5" numFmtId="0" xfId="0" applyBorder="1" applyFont="1"/>
    <xf borderId="5" fillId="0" fontId="2" numFmtId="0" xfId="0" applyBorder="1" applyFont="1"/>
    <xf borderId="45" fillId="0" fontId="2" numFmtId="0" xfId="0" applyBorder="1" applyFont="1"/>
    <xf borderId="19" fillId="0" fontId="6" numFmtId="3" xfId="0" applyBorder="1" applyFont="1" applyNumberFormat="1"/>
    <xf borderId="20" fillId="0" fontId="6" numFmtId="3" xfId="0" applyBorder="1" applyFont="1" applyNumberFormat="1"/>
    <xf borderId="19" fillId="0" fontId="6" numFmtId="4" xfId="0" applyBorder="1" applyFont="1" applyNumberFormat="1"/>
    <xf borderId="20" fillId="0" fontId="6" numFmtId="4" xfId="0" applyBorder="1" applyFont="1" applyNumberFormat="1"/>
    <xf borderId="45" fillId="0" fontId="5" numFmtId="0" xfId="0" applyBorder="1" applyFont="1"/>
    <xf borderId="20" fillId="0" fontId="13" numFmtId="3" xfId="0" applyBorder="1" applyFont="1" applyNumberFormat="1"/>
    <xf borderId="45" fillId="0" fontId="2" numFmtId="10" xfId="0" applyBorder="1" applyFont="1" applyNumberFormat="1"/>
    <xf borderId="46" fillId="0" fontId="5" numFmtId="0" xfId="0" applyAlignment="1" applyBorder="1" applyFont="1">
      <alignment horizontal="right"/>
    </xf>
    <xf borderId="47" fillId="0" fontId="13" numFmtId="3" xfId="0" applyBorder="1" applyFont="1" applyNumberFormat="1"/>
    <xf borderId="48" fillId="0" fontId="13" numFmtId="3" xfId="0" applyBorder="1" applyFont="1" applyNumberFormat="1"/>
    <xf borderId="47" fillId="0" fontId="13" numFmtId="4" xfId="0" applyBorder="1" applyFont="1" applyNumberFormat="1"/>
    <xf borderId="48" fillId="0" fontId="13" numFmtId="4" xfId="0" applyBorder="1" applyFont="1" applyNumberFormat="1"/>
    <xf borderId="49" fillId="0" fontId="13" numFmtId="3" xfId="0" applyBorder="1" applyFont="1" applyNumberFormat="1"/>
    <xf borderId="50" fillId="0" fontId="2" numFmtId="0" xfId="0" applyBorder="1" applyFont="1"/>
    <xf borderId="51" fillId="0" fontId="2" numFmtId="0" xfId="0" applyBorder="1" applyFont="1"/>
    <xf borderId="52" fillId="0" fontId="2" numFmtId="0" xfId="0" applyBorder="1" applyFont="1"/>
    <xf borderId="53" fillId="0" fontId="2" numFmtId="0" xfId="0" applyAlignment="1" applyBorder="1" applyFont="1">
      <alignment vertical="bottom"/>
    </xf>
    <xf borderId="54" fillId="0" fontId="2" numFmtId="0" xfId="0" applyAlignment="1" applyBorder="1" applyFont="1">
      <alignment vertical="bottom"/>
    </xf>
    <xf borderId="55" fillId="0" fontId="2" numFmtId="0" xfId="0" applyAlignment="1" applyBorder="1" applyFont="1">
      <alignment vertical="bottom"/>
    </xf>
    <xf borderId="56" fillId="0" fontId="2" numFmtId="0" xfId="0" applyAlignment="1" applyBorder="1" applyFont="1">
      <alignment vertical="bottom"/>
    </xf>
    <xf borderId="45" fillId="0" fontId="2" numFmtId="0" xfId="0" applyAlignment="1" applyBorder="1" applyFont="1">
      <alignment vertical="bottom"/>
    </xf>
    <xf borderId="57" fillId="2" fontId="2" numFmtId="0" xfId="0" applyAlignment="1" applyBorder="1" applyFont="1">
      <alignment vertical="bottom"/>
    </xf>
    <xf borderId="58" fillId="0" fontId="2" numFmtId="0" xfId="0" applyAlignment="1" applyBorder="1" applyFont="1">
      <alignment vertical="bottom"/>
    </xf>
    <xf borderId="56" fillId="0" fontId="2" numFmtId="0" xfId="0" applyBorder="1" applyFont="1"/>
    <xf borderId="59" fillId="0" fontId="2" numFmtId="0" xfId="0" applyBorder="1" applyFont="1"/>
    <xf borderId="60" fillId="0" fontId="2" numFmtId="0" xfId="0" applyBorder="1" applyFont="1"/>
    <xf borderId="61" fillId="0" fontId="2" numFmtId="0" xfId="0" applyBorder="1" applyFont="1"/>
    <xf borderId="62" fillId="0" fontId="2" numFmtId="0" xfId="0" applyBorder="1" applyFont="1"/>
    <xf borderId="63" fillId="0" fontId="2" numFmtId="0" xfId="0" applyBorder="1" applyFont="1"/>
    <xf borderId="64" fillId="0" fontId="2" numFmtId="0" xfId="0" applyBorder="1" applyFont="1"/>
    <xf borderId="65" fillId="0" fontId="2" numFmtId="0" xfId="0" applyBorder="1" applyFont="1"/>
    <xf borderId="66" fillId="0" fontId="2" numFmtId="0" xfId="0" applyBorder="1" applyFont="1"/>
    <xf borderId="23" fillId="5" fontId="6" numFmtId="3" xfId="0" applyAlignment="1" applyBorder="1" applyFont="1" applyNumberFormat="1">
      <alignment horizontal="right"/>
    </xf>
    <xf borderId="19" fillId="5" fontId="5" numFmtId="1" xfId="0" applyBorder="1" applyFont="1" applyNumberFormat="1"/>
    <xf borderId="19" fillId="0" fontId="5" numFmtId="1" xfId="0" applyBorder="1" applyFont="1" applyNumberFormat="1"/>
    <xf borderId="0" fillId="0" fontId="2" numFmtId="0" xfId="0" applyFont="1"/>
    <xf borderId="0" fillId="5" fontId="6" numFmtId="4" xfId="0" applyFont="1" applyNumberFormat="1"/>
    <xf borderId="23" fillId="5" fontId="6" numFmtId="4" xfId="0" applyBorder="1" applyFont="1" applyNumberFormat="1"/>
    <xf borderId="28" fillId="0" fontId="6" numFmtId="4" xfId="0" applyBorder="1" applyFont="1" applyNumberFormat="1"/>
    <xf borderId="23" fillId="2" fontId="6" numFmtId="4" xfId="0" applyBorder="1" applyFont="1" applyNumberFormat="1"/>
    <xf borderId="34" fillId="0" fontId="9" numFmtId="4" xfId="0" applyBorder="1" applyFont="1" applyNumberFormat="1"/>
    <xf borderId="42" fillId="0" fontId="9" numFmtId="4" xfId="0" applyBorder="1" applyFont="1" applyNumberFormat="1"/>
    <xf borderId="38" fillId="4" fontId="4" numFmtId="0" xfId="0" applyBorder="1" applyFont="1"/>
    <xf borderId="67" fillId="4" fontId="4" numFmtId="0" xfId="0" applyBorder="1" applyFont="1"/>
    <xf borderId="38" fillId="4" fontId="4" numFmtId="0" xfId="0" applyAlignment="1" applyBorder="1" applyFont="1">
      <alignment horizontal="left"/>
    </xf>
    <xf borderId="38" fillId="4" fontId="4" numFmtId="4" xfId="0" applyBorder="1" applyFont="1" applyNumberFormat="1"/>
    <xf borderId="67" fillId="4" fontId="4" numFmtId="4" xfId="0" applyBorder="1" applyFont="1" applyNumberFormat="1"/>
    <xf borderId="68" fillId="5" fontId="6" numFmtId="3" xfId="0" applyBorder="1" applyFont="1" applyNumberFormat="1"/>
    <xf borderId="69" fillId="5" fontId="6" numFmtId="3" xfId="0" applyBorder="1" applyFont="1" applyNumberFormat="1"/>
    <xf borderId="68" fillId="5" fontId="6" numFmtId="4" xfId="0" applyBorder="1" applyFont="1" applyNumberFormat="1"/>
    <xf borderId="14" fillId="2" fontId="2" numFmtId="0" xfId="0" applyBorder="1" applyFont="1"/>
    <xf borderId="19" fillId="2" fontId="5" numFmtId="0" xfId="0" applyBorder="1" applyFont="1"/>
    <xf borderId="68" fillId="2" fontId="6" numFmtId="3" xfId="0" applyBorder="1" applyFont="1" applyNumberFormat="1"/>
    <xf borderId="69" fillId="2" fontId="6" numFmtId="3" xfId="0" applyBorder="1" applyFont="1" applyNumberFormat="1"/>
    <xf borderId="68" fillId="2" fontId="6" numFmtId="4" xfId="0" applyBorder="1" applyFont="1" applyNumberFormat="1"/>
    <xf borderId="0" fillId="2" fontId="6" numFmtId="4" xfId="0" applyFont="1" applyNumberFormat="1"/>
    <xf borderId="40" fillId="2" fontId="6" numFmtId="3" xfId="0" applyBorder="1" applyFont="1" applyNumberFormat="1"/>
    <xf borderId="47" fillId="0" fontId="5" numFmtId="0" xfId="0" applyAlignment="1" applyBorder="1" applyFont="1">
      <alignment horizontal="right"/>
    </xf>
    <xf borderId="24" fillId="0" fontId="13" numFmtId="3" xfId="0" applyBorder="1" applyFont="1" applyNumberFormat="1"/>
    <xf borderId="70" fillId="0" fontId="13" numFmtId="3" xfId="0" applyBorder="1" applyFont="1" applyNumberFormat="1"/>
    <xf borderId="71" fillId="0" fontId="13" numFmtId="3" xfId="0" applyBorder="1" applyFont="1" applyNumberFormat="1"/>
    <xf borderId="25" fillId="0" fontId="13" numFmtId="4" xfId="0" applyBorder="1" applyFont="1" applyNumberFormat="1"/>
    <xf borderId="72" fillId="0" fontId="2" numFmtId="0" xfId="0" applyAlignment="1" applyBorder="1" applyFont="1">
      <alignment vertical="bottom"/>
    </xf>
    <xf borderId="73" fillId="0" fontId="2" numFmtId="0" xfId="0" applyAlignment="1" applyBorder="1" applyFont="1">
      <alignment vertical="bottom"/>
    </xf>
    <xf borderId="44" fillId="0" fontId="2" numFmtId="0" xfId="0" applyAlignment="1" applyBorder="1" applyFont="1">
      <alignment vertical="bottom"/>
    </xf>
    <xf borderId="74" fillId="0" fontId="2" numFmtId="0" xfId="0" applyAlignment="1" applyBorder="1" applyFont="1">
      <alignment vertical="bottom"/>
    </xf>
    <xf borderId="75" fillId="0" fontId="2" numFmtId="0" xfId="0" applyAlignment="1" applyBorder="1" applyFont="1">
      <alignment vertical="bottom"/>
    </xf>
    <xf borderId="8" fillId="2" fontId="2" numFmtId="0" xfId="0" applyAlignment="1" applyBorder="1" applyFont="1">
      <alignment vertical="bottom"/>
    </xf>
    <xf borderId="76" fillId="0" fontId="2" numFmtId="0" xfId="0" applyBorder="1" applyFont="1"/>
    <xf borderId="74" fillId="0" fontId="2" numFmtId="0" xfId="0" applyBorder="1" applyFont="1"/>
    <xf borderId="77" fillId="0" fontId="2" numFmtId="0" xfId="0" applyBorder="1" applyFont="1"/>
    <xf borderId="78" fillId="0" fontId="2" numFmtId="0" xfId="0" applyBorder="1" applyFont="1"/>
    <xf borderId="79" fillId="0" fontId="2" numFmtId="0" xfId="0" applyBorder="1" applyFont="1"/>
    <xf borderId="38" fillId="4" fontId="14" numFmtId="0" xfId="0" applyBorder="1" applyFont="1"/>
    <xf borderId="39" fillId="4" fontId="14" numFmtId="0" xfId="0" applyBorder="1" applyFont="1"/>
    <xf borderId="22" fillId="6" fontId="5" numFmtId="0" xfId="0" applyAlignment="1" applyBorder="1" applyFill="1" applyFont="1">
      <alignment horizontal="center"/>
    </xf>
    <xf borderId="80" fillId="0" fontId="5" numFmtId="0" xfId="0" applyBorder="1" applyFont="1"/>
    <xf borderId="39" fillId="4" fontId="4" numFmtId="0" xfId="0" applyBorder="1" applyFont="1"/>
    <xf borderId="68" fillId="5" fontId="5" numFmtId="0" xfId="0" applyBorder="1" applyFont="1"/>
    <xf borderId="23" fillId="6" fontId="13" numFmtId="3" xfId="0" applyBorder="1" applyFont="1" applyNumberFormat="1"/>
    <xf borderId="80" fillId="0" fontId="2" numFmtId="0" xfId="0" applyBorder="1" applyFont="1"/>
    <xf borderId="68" fillId="0" fontId="8" numFmtId="10" xfId="0" applyBorder="1" applyFont="1" applyNumberFormat="1"/>
    <xf borderId="0" fillId="0" fontId="9" numFmtId="10" xfId="0" applyFont="1" applyNumberFormat="1"/>
    <xf borderId="23" fillId="6" fontId="9" numFmtId="10" xfId="0" applyBorder="1" applyFont="1" applyNumberFormat="1"/>
    <xf borderId="80" fillId="0" fontId="8" numFmtId="10" xfId="0" applyBorder="1" applyFont="1" applyNumberFormat="1"/>
    <xf borderId="40" fillId="0" fontId="8" numFmtId="10" xfId="0" applyBorder="1" applyFont="1" applyNumberFormat="1"/>
    <xf borderId="24" fillId="6" fontId="5" numFmtId="0" xfId="0" applyAlignment="1" applyBorder="1" applyFont="1">
      <alignment horizontal="center"/>
    </xf>
    <xf borderId="25" fillId="6" fontId="13" numFmtId="3" xfId="0" applyBorder="1" applyFont="1" applyNumberFormat="1"/>
    <xf borderId="81" fillId="6" fontId="13" numFmtId="3" xfId="0" applyBorder="1" applyFont="1" applyNumberFormat="1"/>
    <xf borderId="40" fillId="6" fontId="5" numFmtId="0" xfId="0" applyAlignment="1" applyBorder="1" applyFont="1">
      <alignment horizontal="center"/>
    </xf>
    <xf borderId="41" fillId="6" fontId="13" numFmtId="3" xfId="0" applyBorder="1" applyFont="1" applyNumberFormat="1"/>
    <xf borderId="23" fillId="6" fontId="13" numFmtId="2" xfId="0" applyBorder="1" applyFont="1" applyNumberFormat="1"/>
    <xf borderId="25" fillId="6" fontId="13" numFmtId="2" xfId="0" applyBorder="1" applyFont="1" applyNumberFormat="1"/>
    <xf borderId="30" fillId="2" fontId="5" numFmtId="0" xfId="0" applyBorder="1" applyFont="1"/>
    <xf borderId="31" fillId="2" fontId="5" numFmtId="1" xfId="0" applyBorder="1" applyFont="1" applyNumberFormat="1"/>
    <xf borderId="31" fillId="2" fontId="2" numFmtId="0" xfId="0" applyBorder="1" applyFont="1"/>
    <xf borderId="31" fillId="2" fontId="5" numFmtId="0" xfId="0" applyBorder="1" applyFont="1"/>
    <xf borderId="32" fillId="2" fontId="5" numFmtId="1" xfId="0" applyBorder="1" applyFont="1" applyNumberFormat="1"/>
    <xf borderId="39" fillId="4" fontId="4" numFmtId="164" xfId="0" applyBorder="1" applyFont="1" applyNumberFormat="1"/>
    <xf borderId="67" fillId="4" fontId="15" numFmtId="0" xfId="0" applyBorder="1" applyFont="1"/>
    <xf borderId="82" fillId="2" fontId="2" numFmtId="0" xfId="0" applyBorder="1" applyFont="1"/>
    <xf borderId="68" fillId="6" fontId="13" numFmtId="3" xfId="0" applyBorder="1" applyFont="1" applyNumberFormat="1"/>
    <xf borderId="83" fillId="2" fontId="2" numFmtId="1" xfId="0" applyBorder="1" applyFont="1" applyNumberFormat="1"/>
    <xf borderId="5" fillId="2" fontId="2" numFmtId="1" xfId="0" applyBorder="1" applyFont="1" applyNumberFormat="1"/>
    <xf borderId="84" fillId="2" fontId="15" numFmtId="0" xfId="0" applyBorder="1" applyFont="1"/>
    <xf borderId="80" fillId="2" fontId="2" numFmtId="0" xfId="0" applyBorder="1" applyFont="1"/>
    <xf borderId="68" fillId="0" fontId="5" numFmtId="0" xfId="0" applyBorder="1" applyFont="1"/>
    <xf borderId="68" fillId="6" fontId="9" numFmtId="10" xfId="0" applyBorder="1" applyFont="1" applyNumberFormat="1"/>
    <xf borderId="83" fillId="2" fontId="8" numFmtId="10" xfId="0" applyBorder="1" applyFont="1" applyNumberFormat="1"/>
    <xf borderId="5" fillId="2" fontId="8" numFmtId="10" xfId="0" applyBorder="1" applyFont="1" applyNumberFormat="1"/>
    <xf borderId="84" fillId="2" fontId="16" numFmtId="10" xfId="0" applyBorder="1" applyFont="1" applyNumberFormat="1"/>
    <xf borderId="80" fillId="2" fontId="8" numFmtId="10" xfId="0" applyBorder="1" applyFont="1" applyNumberFormat="1"/>
    <xf borderId="85" fillId="6" fontId="13" numFmtId="3" xfId="0" applyBorder="1" applyFont="1" applyNumberFormat="1"/>
    <xf borderId="86" fillId="2" fontId="5" numFmtId="1" xfId="0" applyBorder="1" applyFont="1" applyNumberFormat="1"/>
    <xf borderId="87" fillId="2" fontId="5" numFmtId="1" xfId="0" applyBorder="1" applyFont="1" applyNumberFormat="1"/>
    <xf borderId="88" fillId="2" fontId="5" numFmtId="1" xfId="0" applyBorder="1" applyFont="1" applyNumberFormat="1"/>
    <xf borderId="89" fillId="2" fontId="2" numFmtId="0" xfId="0" applyBorder="1" applyFont="1"/>
    <xf borderId="82" fillId="0" fontId="15" numFmtId="0" xfId="0" applyBorder="1" applyFont="1"/>
    <xf borderId="82" fillId="2" fontId="2" numFmtId="0" xfId="0" applyAlignment="1" applyBorder="1" applyFont="1">
      <alignment vertical="bottom"/>
    </xf>
    <xf borderId="72" fillId="0" fontId="15" numFmtId="0" xfId="0" applyAlignment="1" applyBorder="1" applyFont="1">
      <alignment vertical="bottom"/>
    </xf>
    <xf borderId="53" fillId="0" fontId="15" numFmtId="0" xfId="0" applyAlignment="1" applyBorder="1" applyFont="1">
      <alignment vertical="bottom"/>
    </xf>
    <xf borderId="90" fillId="0" fontId="15" numFmtId="0" xfId="0" applyAlignment="1" applyBorder="1" applyFont="1">
      <alignment vertical="bottom"/>
    </xf>
    <xf borderId="80" fillId="0" fontId="15" numFmtId="0" xfId="0" applyBorder="1" applyFont="1"/>
    <xf borderId="80" fillId="2" fontId="2" numFmtId="0" xfId="0" applyAlignment="1" applyBorder="1" applyFont="1">
      <alignment vertical="bottom"/>
    </xf>
    <xf borderId="56" fillId="0" fontId="15" numFmtId="0" xfId="0" applyAlignment="1" applyBorder="1" applyFont="1">
      <alignment vertical="bottom"/>
    </xf>
    <xf borderId="82" fillId="0" fontId="3" numFmtId="0" xfId="0" applyAlignment="1" applyBorder="1" applyFont="1">
      <alignment shrinkToFit="0" vertical="bottom" wrapText="0"/>
    </xf>
    <xf borderId="82" fillId="0" fontId="15" numFmtId="0" xfId="0" applyAlignment="1" applyBorder="1" applyFont="1">
      <alignment vertical="bottom"/>
    </xf>
    <xf borderId="91" fillId="0" fontId="15" numFmtId="0" xfId="0" applyAlignment="1" applyBorder="1" applyFont="1">
      <alignment vertical="bottom"/>
    </xf>
    <xf borderId="92" fillId="0" fontId="15" numFmtId="0" xfId="0" applyAlignment="1" applyBorder="1" applyFont="1">
      <alignment vertical="bottom"/>
    </xf>
    <xf borderId="8" fillId="0" fontId="17" numFmtId="0" xfId="0" applyAlignment="1" applyBorder="1" applyFont="1">
      <alignment vertical="bottom"/>
    </xf>
    <xf borderId="93" fillId="2" fontId="15" numFmtId="0" xfId="0" applyAlignment="1" applyBorder="1" applyFont="1">
      <alignment vertical="bottom"/>
    </xf>
    <xf borderId="94" fillId="0" fontId="17" numFmtId="0" xfId="0" applyAlignment="1" applyBorder="1" applyFont="1">
      <alignment vertical="bottom"/>
    </xf>
    <xf borderId="94" fillId="0" fontId="15" numFmtId="0" xfId="0" applyAlignment="1" applyBorder="1" applyFont="1">
      <alignment vertical="bottom"/>
    </xf>
    <xf borderId="95" fillId="0" fontId="15" numFmtId="0" xfId="0" applyAlignment="1" applyBorder="1" applyFont="1">
      <alignment vertical="bottom"/>
    </xf>
    <xf borderId="77" fillId="0" fontId="15" numFmtId="0" xfId="0" applyAlignment="1" applyBorder="1" applyFont="1">
      <alignment vertical="bottom"/>
    </xf>
    <xf borderId="96" fillId="0" fontId="15" numFmtId="0" xfId="0" applyAlignment="1" applyBorder="1" applyFont="1">
      <alignment vertical="bottom"/>
    </xf>
    <xf borderId="20" fillId="0" fontId="15" numFmtId="0" xfId="0" applyAlignment="1" applyBorder="1" applyFont="1">
      <alignment vertical="bottom"/>
    </xf>
    <xf borderId="39" fillId="4" fontId="4" numFmtId="0" xfId="0" applyAlignment="1" applyBorder="1" applyFont="1">
      <alignment horizontal="left"/>
    </xf>
    <xf borderId="80" fillId="2" fontId="4" numFmtId="0" xfId="0" applyAlignment="1" applyBorder="1" applyFont="1">
      <alignment horizontal="right"/>
    </xf>
    <xf borderId="38" fillId="4" fontId="4" numFmtId="0" xfId="0" applyAlignment="1" applyBorder="1" applyFont="1">
      <alignment vertical="bottom"/>
    </xf>
    <xf borderId="39" fillId="4" fontId="4" numFmtId="0" xfId="0" applyAlignment="1" applyBorder="1" applyFont="1">
      <alignment vertical="bottom"/>
    </xf>
    <xf borderId="67" fillId="4" fontId="4" numFmtId="0" xfId="0" applyAlignment="1" applyBorder="1" applyFont="1">
      <alignment vertical="bottom"/>
    </xf>
    <xf borderId="22" fillId="4" fontId="4" numFmtId="0" xfId="0" applyAlignment="1" applyBorder="1" applyFont="1">
      <alignment horizontal="right" vertical="bottom"/>
    </xf>
    <xf borderId="24" fillId="2" fontId="5" numFmtId="0" xfId="0" applyBorder="1" applyFont="1"/>
    <xf borderId="25" fillId="2" fontId="13" numFmtId="3" xfId="0" applyBorder="1" applyFont="1" applyNumberFormat="1"/>
    <xf borderId="26" fillId="2" fontId="13" numFmtId="3" xfId="0" applyAlignment="1" applyBorder="1" applyFont="1" applyNumberFormat="1">
      <alignment horizontal="right"/>
    </xf>
    <xf borderId="80" fillId="2" fontId="15" numFmtId="0" xfId="0" applyBorder="1" applyFont="1"/>
    <xf borderId="80" fillId="2" fontId="2" numFmtId="1" xfId="0" applyAlignment="1" applyBorder="1" applyFont="1" applyNumberFormat="1">
      <alignment horizontal="right"/>
    </xf>
    <xf borderId="24" fillId="2" fontId="5" numFmtId="1" xfId="0" applyAlignment="1" applyBorder="1" applyFont="1" applyNumberFormat="1">
      <alignment vertical="bottom"/>
    </xf>
    <xf borderId="25" fillId="2" fontId="13" numFmtId="3" xfId="0" applyAlignment="1" applyBorder="1" applyFont="1" applyNumberFormat="1">
      <alignment horizontal="right" vertical="bottom"/>
    </xf>
    <xf borderId="25" fillId="2" fontId="13" numFmtId="3" xfId="0" applyAlignment="1" applyBorder="1" applyFont="1" applyNumberFormat="1">
      <alignment vertical="bottom"/>
    </xf>
    <xf borderId="22" fillId="2" fontId="13" numFmtId="3" xfId="0" applyAlignment="1" applyBorder="1" applyFont="1" applyNumberFormat="1">
      <alignment horizontal="right" vertical="bottom"/>
    </xf>
    <xf borderId="68" fillId="5" fontId="18" numFmtId="1" xfId="0" applyAlignment="1" applyBorder="1" applyFont="1" applyNumberFormat="1">
      <alignment horizontal="left"/>
    </xf>
    <xf borderId="0" fillId="5" fontId="19" numFmtId="3" xfId="0" applyAlignment="1" applyFont="1" applyNumberFormat="1">
      <alignment horizontal="right"/>
    </xf>
    <xf borderId="23" fillId="5" fontId="19" numFmtId="3" xfId="0" applyAlignment="1" applyBorder="1" applyFont="1" applyNumberFormat="1">
      <alignment horizontal="right"/>
    </xf>
    <xf borderId="38" fillId="2" fontId="8" numFmtId="3" xfId="0" applyBorder="1" applyFont="1" applyNumberFormat="1"/>
    <xf borderId="39" fillId="2" fontId="9" numFmtId="3" xfId="0" applyBorder="1" applyFont="1" applyNumberFormat="1"/>
    <xf borderId="22" fillId="2" fontId="9" numFmtId="3" xfId="0" applyBorder="1" applyFont="1" applyNumberFormat="1"/>
    <xf borderId="80" fillId="2" fontId="16" numFmtId="0" xfId="0" applyBorder="1" applyFont="1"/>
    <xf borderId="38" fillId="2" fontId="8" numFmtId="0" xfId="0" applyBorder="1" applyFont="1"/>
    <xf borderId="80" fillId="2" fontId="8" numFmtId="1" xfId="0" applyAlignment="1" applyBorder="1" applyFont="1" applyNumberFormat="1">
      <alignment horizontal="right"/>
    </xf>
    <xf borderId="39" fillId="2" fontId="9" numFmtId="3" xfId="0" applyAlignment="1" applyBorder="1" applyFont="1" applyNumberFormat="1">
      <alignment horizontal="right" vertical="bottom"/>
    </xf>
    <xf borderId="22" fillId="2" fontId="9" numFmtId="3" xfId="0" applyAlignment="1" applyBorder="1" applyFont="1" applyNumberFormat="1">
      <alignment horizontal="right" vertical="bottom"/>
    </xf>
    <xf borderId="68" fillId="2" fontId="18" numFmtId="1" xfId="0" applyAlignment="1" applyBorder="1" applyFont="1" applyNumberFormat="1">
      <alignment horizontal="left"/>
    </xf>
    <xf borderId="0" fillId="2" fontId="19" numFmtId="3" xfId="0" applyAlignment="1" applyFont="1" applyNumberFormat="1">
      <alignment horizontal="right"/>
    </xf>
    <xf borderId="23" fillId="2" fontId="19" numFmtId="3" xfId="0" applyAlignment="1" applyBorder="1" applyFont="1" applyNumberFormat="1">
      <alignment horizontal="right"/>
    </xf>
    <xf borderId="40" fillId="2" fontId="8" numFmtId="3" xfId="0" applyBorder="1" applyFont="1" applyNumberFormat="1"/>
    <xf borderId="41" fillId="2" fontId="9" numFmtId="9" xfId="0" applyBorder="1" applyFont="1" applyNumberFormat="1"/>
    <xf borderId="29" fillId="2" fontId="9" numFmtId="10" xfId="0" applyBorder="1" applyFont="1" applyNumberFormat="1"/>
    <xf borderId="80" fillId="2" fontId="16" numFmtId="10" xfId="0" applyBorder="1" applyFont="1" applyNumberFormat="1"/>
    <xf borderId="40" fillId="2" fontId="8" numFmtId="4" xfId="0" applyBorder="1" applyFont="1" applyNumberFormat="1"/>
    <xf borderId="41" fillId="2" fontId="9" numFmtId="10" xfId="0" applyBorder="1" applyFont="1" applyNumberFormat="1"/>
    <xf borderId="80" fillId="2" fontId="8" numFmtId="10" xfId="0" applyAlignment="1" applyBorder="1" applyFont="1" applyNumberFormat="1">
      <alignment horizontal="right"/>
    </xf>
    <xf borderId="41" fillId="2" fontId="9" numFmtId="4" xfId="0" applyAlignment="1" applyBorder="1" applyFont="1" applyNumberFormat="1">
      <alignment horizontal="right" vertical="bottom"/>
    </xf>
    <xf borderId="29" fillId="2" fontId="9" numFmtId="4" xfId="0" applyAlignment="1" applyBorder="1" applyFont="1" applyNumberFormat="1">
      <alignment horizontal="right" vertical="bottom"/>
    </xf>
    <xf borderId="68" fillId="5" fontId="18" numFmtId="0" xfId="0" applyAlignment="1" applyBorder="1" applyFont="1">
      <alignment horizontal="left"/>
    </xf>
    <xf borderId="68" fillId="5" fontId="5" numFmtId="3" xfId="0" applyBorder="1" applyFont="1" applyNumberFormat="1"/>
    <xf borderId="68" fillId="5" fontId="5" numFmtId="1" xfId="0" applyAlignment="1" applyBorder="1" applyFont="1" applyNumberFormat="1">
      <alignment vertical="bottom"/>
    </xf>
    <xf borderId="0" fillId="5" fontId="6" numFmtId="3" xfId="0" applyAlignment="1" applyFont="1" applyNumberFormat="1">
      <alignment horizontal="right" vertical="bottom"/>
    </xf>
    <xf borderId="0" fillId="5" fontId="6" numFmtId="3" xfId="0" applyAlignment="1" applyFont="1" applyNumberFormat="1">
      <alignment vertical="bottom"/>
    </xf>
    <xf borderId="23" fillId="5" fontId="6" numFmtId="3" xfId="0" applyAlignment="1" applyBorder="1" applyFont="1" applyNumberFormat="1">
      <alignment horizontal="right" vertical="bottom"/>
    </xf>
    <xf borderId="68" fillId="2" fontId="8" numFmtId="3" xfId="0" applyBorder="1" applyFont="1" applyNumberFormat="1"/>
    <xf borderId="0" fillId="2" fontId="9" numFmtId="3" xfId="0" applyFont="1" applyNumberFormat="1"/>
    <xf borderId="23" fillId="2" fontId="9" numFmtId="3" xfId="0" applyAlignment="1" applyBorder="1" applyFont="1" applyNumberFormat="1">
      <alignment horizontal="right"/>
    </xf>
    <xf borderId="68" fillId="2" fontId="8" numFmtId="1" xfId="0" applyAlignment="1" applyBorder="1" applyFont="1" applyNumberFormat="1">
      <alignment vertical="bottom"/>
    </xf>
    <xf borderId="0" fillId="2" fontId="9" numFmtId="3" xfId="0" applyAlignment="1" applyFont="1" applyNumberFormat="1">
      <alignment horizontal="right" vertical="bottom"/>
    </xf>
    <xf borderId="0" fillId="2" fontId="9" numFmtId="3" xfId="0" applyAlignment="1" applyFont="1" applyNumberFormat="1">
      <alignment vertical="bottom"/>
    </xf>
    <xf borderId="23" fillId="2" fontId="9" numFmtId="3" xfId="0" applyAlignment="1" applyBorder="1" applyFont="1" applyNumberFormat="1">
      <alignment horizontal="right" vertical="bottom"/>
    </xf>
    <xf borderId="40" fillId="2" fontId="18" numFmtId="1" xfId="0" applyAlignment="1" applyBorder="1" applyFont="1" applyNumberFormat="1">
      <alignment horizontal="left"/>
    </xf>
    <xf borderId="41" fillId="2" fontId="19" numFmtId="3" xfId="0" applyAlignment="1" applyBorder="1" applyFont="1" applyNumberFormat="1">
      <alignment horizontal="right"/>
    </xf>
    <xf borderId="29" fillId="2" fontId="19" numFmtId="3" xfId="0" applyAlignment="1" applyBorder="1" applyFont="1" applyNumberFormat="1">
      <alignment horizontal="right"/>
    </xf>
    <xf borderId="0" fillId="2" fontId="20" numFmtId="2" xfId="0" applyAlignment="1" applyFont="1" applyNumberFormat="1">
      <alignment horizontal="left"/>
    </xf>
    <xf borderId="0" fillId="2" fontId="8" numFmtId="2" xfId="0" applyAlignment="1" applyFont="1" applyNumberFormat="1">
      <alignment horizontal="right"/>
    </xf>
    <xf borderId="80" fillId="2" fontId="15" numFmtId="1" xfId="0" applyBorder="1" applyFont="1" applyNumberFormat="1"/>
    <xf borderId="68" fillId="5" fontId="5" numFmtId="1" xfId="0" applyBorder="1" applyFont="1" applyNumberFormat="1"/>
    <xf borderId="38" fillId="4" fontId="21" numFmtId="0" xfId="0" applyAlignment="1" applyBorder="1" applyFont="1">
      <alignment horizontal="left"/>
    </xf>
    <xf borderId="39" fillId="4" fontId="21" numFmtId="0" xfId="0" applyAlignment="1" applyBorder="1" applyFont="1">
      <alignment horizontal="left"/>
    </xf>
    <xf borderId="22" fillId="4" fontId="21" numFmtId="0" xfId="0" applyAlignment="1" applyBorder="1" applyFont="1">
      <alignment horizontal="right"/>
    </xf>
    <xf borderId="68" fillId="2" fontId="8" numFmtId="0" xfId="0" applyAlignment="1" applyBorder="1" applyFont="1">
      <alignment horizontal="left"/>
    </xf>
    <xf borderId="0" fillId="2" fontId="9" numFmtId="3" xfId="0" applyAlignment="1" applyFont="1" applyNumberFormat="1">
      <alignment horizontal="right"/>
    </xf>
    <xf borderId="23" fillId="5" fontId="6" numFmtId="4" xfId="0" applyAlignment="1" applyBorder="1" applyFont="1" applyNumberFormat="1">
      <alignment horizontal="right"/>
    </xf>
    <xf borderId="80" fillId="2" fontId="15" numFmtId="2" xfId="0" applyBorder="1" applyFont="1" applyNumberFormat="1"/>
    <xf borderId="68" fillId="5" fontId="5" numFmtId="2" xfId="0" applyBorder="1" applyFont="1" applyNumberFormat="1"/>
    <xf borderId="80" fillId="2" fontId="2" numFmtId="2" xfId="0" applyAlignment="1" applyBorder="1" applyFont="1" applyNumberFormat="1">
      <alignment horizontal="right"/>
    </xf>
    <xf borderId="68" fillId="5" fontId="5" numFmtId="2" xfId="0" applyAlignment="1" applyBorder="1" applyFont="1" applyNumberFormat="1">
      <alignment vertical="bottom"/>
    </xf>
    <xf borderId="0" fillId="2" fontId="9" numFmtId="4" xfId="0" applyFont="1" applyNumberFormat="1"/>
    <xf borderId="23" fillId="2" fontId="9" numFmtId="4" xfId="0" applyAlignment="1" applyBorder="1" applyFont="1" applyNumberFormat="1">
      <alignment horizontal="right"/>
    </xf>
    <xf borderId="80" fillId="2" fontId="8" numFmtId="2" xfId="0" applyAlignment="1" applyBorder="1" applyFont="1" applyNumberFormat="1">
      <alignment horizontal="right"/>
    </xf>
    <xf borderId="68" fillId="2" fontId="8" numFmtId="2" xfId="0" applyAlignment="1" applyBorder="1" applyFont="1" applyNumberFormat="1">
      <alignment vertical="bottom"/>
    </xf>
    <xf borderId="68" fillId="3" fontId="18" numFmtId="1" xfId="0" applyAlignment="1" applyBorder="1" applyFont="1" applyNumberFormat="1">
      <alignment horizontal="left"/>
    </xf>
    <xf borderId="0" fillId="3" fontId="19" numFmtId="3" xfId="0" applyAlignment="1" applyFont="1" applyNumberFormat="1">
      <alignment horizontal="right"/>
    </xf>
    <xf borderId="0" fillId="5" fontId="6" numFmtId="4" xfId="0" applyAlignment="1" applyFont="1" applyNumberFormat="1">
      <alignment horizontal="right" vertical="bottom"/>
    </xf>
    <xf borderId="0" fillId="5" fontId="6" numFmtId="4" xfId="0" applyAlignment="1" applyFont="1" applyNumberFormat="1">
      <alignment vertical="bottom"/>
    </xf>
    <xf borderId="23" fillId="5" fontId="6" numFmtId="4" xfId="0" applyAlignment="1" applyBorder="1" applyFont="1" applyNumberFormat="1">
      <alignment horizontal="right" vertical="bottom"/>
    </xf>
    <xf borderId="40" fillId="2" fontId="8" numFmtId="0" xfId="0" applyAlignment="1" applyBorder="1" applyFont="1">
      <alignment horizontal="left"/>
    </xf>
    <xf borderId="41" fillId="0" fontId="9" numFmtId="3" xfId="0" applyAlignment="1" applyBorder="1" applyFont="1" applyNumberFormat="1">
      <alignment horizontal="right"/>
    </xf>
    <xf borderId="29" fillId="2" fontId="9" numFmtId="3" xfId="0" applyAlignment="1" applyBorder="1" applyFont="1" applyNumberFormat="1">
      <alignment horizontal="right"/>
    </xf>
    <xf borderId="40" fillId="2" fontId="8" numFmtId="1" xfId="0" applyAlignment="1" applyBorder="1" applyFont="1" applyNumberFormat="1">
      <alignment vertical="bottom"/>
    </xf>
    <xf borderId="41" fillId="2" fontId="9" numFmtId="4" xfId="0" applyAlignment="1" applyBorder="1" applyFont="1" applyNumberFormat="1">
      <alignment vertical="bottom"/>
    </xf>
    <xf borderId="0" fillId="0" fontId="8" numFmtId="0" xfId="0" applyAlignment="1" applyFont="1">
      <alignment horizontal="left"/>
    </xf>
    <xf borderId="0" fillId="0" fontId="8" numFmtId="0" xfId="0" applyFont="1"/>
    <xf borderId="63" fillId="2" fontId="2" numFmtId="1" xfId="0" applyAlignment="1" applyBorder="1" applyFont="1" applyNumberFormat="1">
      <alignment horizontal="right"/>
    </xf>
    <xf borderId="30" fillId="2" fontId="5" numFmtId="2" xfId="0" applyAlignment="1" applyBorder="1" applyFont="1" applyNumberFormat="1">
      <alignment vertical="bottom"/>
    </xf>
    <xf borderId="31" fillId="2" fontId="2" numFmtId="1" xfId="0" applyAlignment="1" applyBorder="1" applyFont="1" applyNumberFormat="1">
      <alignment horizontal="right" vertical="bottom"/>
    </xf>
    <xf borderId="31" fillId="2" fontId="15" numFmtId="1" xfId="0" applyAlignment="1" applyBorder="1" applyFont="1" applyNumberFormat="1">
      <alignment vertical="bottom"/>
    </xf>
    <xf borderId="32" fillId="2" fontId="2" numFmtId="1" xfId="0" applyAlignment="1" applyBorder="1" applyFont="1" applyNumberFormat="1">
      <alignment horizontal="right" vertical="bottom"/>
    </xf>
    <xf borderId="74" fillId="2" fontId="2" numFmtId="1" xfId="0" applyAlignment="1" applyBorder="1" applyFont="1" applyNumberFormat="1">
      <alignment horizontal="right"/>
    </xf>
    <xf borderId="0" fillId="2" fontId="2" numFmtId="0" xfId="0" applyFont="1"/>
    <xf borderId="41" fillId="2" fontId="9" numFmtId="4" xfId="0" applyBorder="1" applyFont="1" applyNumberFormat="1"/>
    <xf borderId="29" fillId="2" fontId="9" numFmtId="4" xfId="0" applyAlignment="1" applyBorder="1" applyFont="1" applyNumberFormat="1">
      <alignment horizontal="right"/>
    </xf>
    <xf borderId="41" fillId="2" fontId="9" numFmtId="3" xfId="0" applyBorder="1" applyFont="1" applyNumberFormat="1"/>
    <xf borderId="97" fillId="4" fontId="21" numFmtId="0" xfId="0" applyAlignment="1" applyBorder="1" applyFont="1">
      <alignment vertical="bottom"/>
    </xf>
    <xf borderId="0" fillId="4" fontId="21" numFmtId="0" xfId="0" applyAlignment="1" applyFont="1">
      <alignment vertical="bottom"/>
    </xf>
    <xf borderId="69" fillId="4" fontId="21" numFmtId="0" xfId="0" applyAlignment="1" applyBorder="1" applyFont="1">
      <alignment vertical="bottom"/>
    </xf>
    <xf borderId="0" fillId="4" fontId="21" numFmtId="1" xfId="0" applyAlignment="1" applyFont="1" applyNumberFormat="1">
      <alignment vertical="bottom"/>
    </xf>
    <xf borderId="82" fillId="4" fontId="22" numFmtId="0" xfId="0" applyAlignment="1" applyBorder="1" applyFont="1">
      <alignment vertical="bottom"/>
    </xf>
    <xf borderId="92" fillId="4" fontId="22" numFmtId="0" xfId="0" applyAlignment="1" applyBorder="1" applyFont="1">
      <alignment vertical="bottom"/>
    </xf>
    <xf borderId="68" fillId="5" fontId="8" numFmtId="0" xfId="0" applyAlignment="1" applyBorder="1" applyFont="1">
      <alignment horizontal="left"/>
    </xf>
    <xf borderId="0" fillId="5" fontId="9" numFmtId="3" xfId="0" applyAlignment="1" applyFont="1" applyNumberFormat="1">
      <alignment horizontal="right"/>
    </xf>
    <xf borderId="69" fillId="5" fontId="9" numFmtId="3" xfId="0" applyAlignment="1" applyBorder="1" applyFont="1" applyNumberFormat="1">
      <alignment horizontal="right"/>
    </xf>
    <xf borderId="0" fillId="2" fontId="8" numFmtId="0" xfId="0" applyFont="1"/>
    <xf borderId="30" fillId="2" fontId="23" numFmtId="0" xfId="0" applyBorder="1" applyFont="1"/>
    <xf borderId="31" fillId="2" fontId="23" numFmtId="1" xfId="0" applyBorder="1" applyFont="1" applyNumberFormat="1"/>
    <xf borderId="32" fillId="2" fontId="2" numFmtId="1" xfId="0" applyAlignment="1" applyBorder="1" applyFont="1" applyNumberFormat="1">
      <alignment horizontal="right"/>
    </xf>
    <xf borderId="80" fillId="2" fontId="24" numFmtId="0" xfId="0" applyBorder="1" applyFont="1"/>
    <xf borderId="97" fillId="5" fontId="5" numFmtId="0" xfId="0" applyAlignment="1" applyBorder="1" applyFont="1">
      <alignment horizontal="right" vertical="bottom"/>
    </xf>
    <xf borderId="69" fillId="5" fontId="6" numFmtId="3" xfId="0" applyAlignment="1" applyBorder="1" applyFont="1" applyNumberFormat="1">
      <alignment horizontal="right" vertical="bottom"/>
    </xf>
    <xf borderId="69" fillId="5" fontId="6" numFmtId="4" xfId="0" applyAlignment="1" applyBorder="1" applyFont="1" applyNumberFormat="1">
      <alignment horizontal="right" vertical="bottom"/>
    </xf>
    <xf borderId="68" fillId="0" fontId="2" numFmtId="0" xfId="0" applyAlignment="1" applyBorder="1" applyFont="1">
      <alignment horizontal="left"/>
    </xf>
    <xf borderId="0" fillId="2" fontId="6" numFmtId="3" xfId="0" applyAlignment="1" applyFont="1" applyNumberFormat="1">
      <alignment horizontal="right"/>
    </xf>
    <xf borderId="69" fillId="0" fontId="6" numFmtId="3" xfId="0" applyAlignment="1" applyBorder="1" applyFont="1" applyNumberFormat="1">
      <alignment horizontal="right"/>
    </xf>
    <xf borderId="38" fillId="4" fontId="4" numFmtId="1" xfId="0" applyBorder="1" applyFont="1" applyNumberFormat="1"/>
    <xf borderId="0" fillId="4" fontId="4" numFmtId="1" xfId="0" applyAlignment="1" applyFont="1" applyNumberFormat="1">
      <alignment horizontal="left"/>
    </xf>
    <xf borderId="80" fillId="2" fontId="12" numFmtId="0" xfId="0" applyBorder="1" applyFont="1"/>
    <xf borderId="97" fillId="2" fontId="5" numFmtId="0" xfId="0" applyAlignment="1" applyBorder="1" applyFont="1">
      <alignment horizontal="right" vertical="bottom"/>
    </xf>
    <xf borderId="0" fillId="2" fontId="6" numFmtId="3" xfId="0" applyAlignment="1" applyFont="1" applyNumberFormat="1">
      <alignment horizontal="right" vertical="bottom"/>
    </xf>
    <xf borderId="69" fillId="2" fontId="6" numFmtId="3" xfId="0" applyAlignment="1" applyBorder="1" applyFont="1" applyNumberFormat="1">
      <alignment horizontal="right" vertical="bottom"/>
    </xf>
    <xf borderId="0" fillId="2" fontId="6" numFmtId="4" xfId="0" applyAlignment="1" applyFont="1" applyNumberFormat="1">
      <alignment horizontal="right" vertical="bottom"/>
    </xf>
    <xf borderId="69" fillId="2" fontId="6" numFmtId="4" xfId="0" applyAlignment="1" applyBorder="1" applyFont="1" applyNumberFormat="1">
      <alignment horizontal="right" vertical="bottom"/>
    </xf>
    <xf borderId="91" fillId="2" fontId="15" numFmtId="0" xfId="0" applyAlignment="1" applyBorder="1" applyFont="1">
      <alignment vertical="bottom"/>
    </xf>
    <xf borderId="92" fillId="2" fontId="15" numFmtId="0" xfId="0" applyAlignment="1" applyBorder="1" applyFont="1">
      <alignment vertical="bottom"/>
    </xf>
    <xf borderId="68" fillId="5" fontId="2" numFmtId="0" xfId="0" applyAlignment="1" applyBorder="1" applyFont="1">
      <alignment horizontal="left"/>
    </xf>
    <xf borderId="0" fillId="5" fontId="6" numFmtId="3" xfId="0" applyAlignment="1" applyFont="1" applyNumberFormat="1">
      <alignment horizontal="right"/>
    </xf>
    <xf borderId="69" fillId="5" fontId="6" numFmtId="3" xfId="0" applyAlignment="1" applyBorder="1" applyFont="1" applyNumberFormat="1">
      <alignment horizontal="right"/>
    </xf>
    <xf borderId="69" fillId="5" fontId="6" numFmtId="4" xfId="0" applyBorder="1" applyFont="1" applyNumberFormat="1"/>
    <xf borderId="69" fillId="2" fontId="6" numFmtId="4" xfId="0" applyBorder="1" applyFont="1" applyNumberFormat="1"/>
    <xf borderId="63" fillId="2" fontId="2" numFmtId="0" xfId="0" applyBorder="1" applyFont="1"/>
    <xf borderId="5" fillId="2" fontId="2" numFmtId="0" xfId="0" applyBorder="1" applyFont="1"/>
    <xf borderId="45" fillId="2" fontId="2" numFmtId="0" xfId="0" applyBorder="1" applyFont="1"/>
    <xf borderId="40" fillId="0" fontId="2" numFmtId="0" xfId="0" applyAlignment="1" applyBorder="1" applyFont="1">
      <alignment horizontal="left"/>
    </xf>
    <xf borderId="41" fillId="2" fontId="6" numFmtId="3" xfId="0" applyAlignment="1" applyBorder="1" applyFont="1" applyNumberFormat="1">
      <alignment horizontal="right"/>
    </xf>
    <xf borderId="81" fillId="0" fontId="6" numFmtId="3" xfId="0" applyAlignment="1" applyBorder="1" applyFont="1" applyNumberFormat="1">
      <alignment horizontal="right"/>
    </xf>
    <xf borderId="0" fillId="2" fontId="15" numFmtId="0" xfId="0" applyFont="1"/>
    <xf borderId="0" fillId="0" fontId="2" numFmtId="0" xfId="0" applyAlignment="1" applyFont="1">
      <alignment horizontal="left"/>
    </xf>
    <xf borderId="0" fillId="2" fontId="2" numFmtId="0" xfId="0" applyAlignment="1" applyFont="1">
      <alignment horizontal="left"/>
    </xf>
    <xf borderId="45" fillId="2" fontId="5" numFmtId="0" xfId="0" applyBorder="1" applyFont="1"/>
    <xf borderId="80" fillId="2" fontId="5" numFmtId="0" xfId="0" applyBorder="1" applyFont="1"/>
    <xf borderId="0" fillId="2" fontId="5" numFmtId="0" xfId="0" applyFont="1"/>
    <xf borderId="26" fillId="0" fontId="5" numFmtId="0" xfId="0" applyAlignment="1" applyBorder="1" applyFont="1">
      <alignment horizontal="right" vertical="bottom"/>
    </xf>
    <xf borderId="25" fillId="0" fontId="13" numFmtId="3" xfId="0" applyAlignment="1" applyBorder="1" applyFont="1" applyNumberFormat="1">
      <alignment horizontal="right" vertical="bottom"/>
    </xf>
    <xf borderId="70" fillId="0" fontId="13" numFmtId="3" xfId="0" applyAlignment="1" applyBorder="1" applyFont="1" applyNumberFormat="1">
      <alignment horizontal="right" vertical="bottom"/>
    </xf>
    <xf borderId="25" fillId="0" fontId="13" numFmtId="4" xfId="0" applyAlignment="1" applyBorder="1" applyFont="1" applyNumberFormat="1">
      <alignment horizontal="right" vertical="bottom"/>
    </xf>
    <xf borderId="70" fillId="0" fontId="13" numFmtId="4" xfId="0" applyAlignment="1" applyBorder="1" applyFont="1" applyNumberFormat="1">
      <alignment horizontal="right" vertical="bottom"/>
    </xf>
    <xf borderId="98" fillId="0" fontId="13" numFmtId="3" xfId="0" applyAlignment="1" applyBorder="1" applyFont="1" applyNumberFormat="1">
      <alignment horizontal="right" vertical="bottom"/>
    </xf>
    <xf borderId="99" fillId="0" fontId="15" numFmtId="0" xfId="0" applyAlignment="1" applyBorder="1" applyFont="1">
      <alignment vertical="bottom"/>
    </xf>
    <xf borderId="100" fillId="0" fontId="15" numFmtId="0" xfId="0" applyAlignment="1" applyBorder="1" applyFont="1">
      <alignment vertical="bottom"/>
    </xf>
    <xf borderId="0" fillId="2" fontId="15" numFmtId="4" xfId="0" applyFont="1" applyNumberFormat="1"/>
    <xf borderId="98" fillId="0" fontId="13" numFmtId="4" xfId="0" applyBorder="1" applyFont="1" applyNumberFormat="1"/>
    <xf borderId="101" fillId="0" fontId="2" numFmtId="0" xfId="0" applyBorder="1" applyFont="1"/>
    <xf borderId="0" fillId="0" fontId="15" numFmtId="4" xfId="0" applyFont="1" applyNumberFormat="1"/>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Revenue yearly in tkr</a:t>
            </a:r>
          </a:p>
        </c:rich>
      </c:tx>
      <c:layout>
        <c:manualLayout>
          <c:xMode val="edge"/>
          <c:yMode val="edge"/>
          <c:x val="0.02193877551020408"/>
          <c:y val="0.05"/>
        </c:manualLayout>
      </c:layout>
      <c:overlay val="0"/>
    </c:title>
    <c:plotArea>
      <c:layout/>
      <c:lineChart>
        <c:ser>
          <c:idx val="0"/>
          <c:order val="0"/>
          <c:tx>
            <c:strRef>
              <c:f>Sales_report!$A$22</c:f>
            </c:strRef>
          </c:tx>
          <c:marker>
            <c:symbol val="none"/>
          </c:marker>
          <c:cat>
            <c:strRef>
              <c:f>Sales_report!$B$21:$M$21</c:f>
            </c:strRef>
          </c:cat>
          <c:val>
            <c:numRef>
              <c:f>Sales_report!$B$22:$M$22</c:f>
              <c:numCache/>
            </c:numRef>
          </c:val>
          <c:smooth val="0"/>
        </c:ser>
        <c:ser>
          <c:idx val="1"/>
          <c:order val="1"/>
          <c:tx>
            <c:strRef>
              <c:f>Sales_report!$A$23</c:f>
            </c:strRef>
          </c:tx>
          <c:marker>
            <c:symbol val="none"/>
          </c:marker>
          <c:cat>
            <c:strRef>
              <c:f>Sales_report!$B$21:$M$21</c:f>
            </c:strRef>
          </c:cat>
          <c:val>
            <c:numRef>
              <c:f>Sales_report!$B$23:$M$23</c:f>
              <c:numCache/>
            </c:numRef>
          </c:val>
          <c:smooth val="0"/>
        </c:ser>
        <c:ser>
          <c:idx val="2"/>
          <c:order val="2"/>
          <c:tx>
            <c:strRef>
              <c:f>Sales_report!$A$24</c:f>
            </c:strRef>
          </c:tx>
          <c:marker>
            <c:symbol val="none"/>
          </c:marker>
          <c:cat>
            <c:strRef>
              <c:f>Sales_report!$B$21:$M$21</c:f>
            </c:strRef>
          </c:cat>
          <c:val>
            <c:numRef>
              <c:f>Sales_report!$B$24:$M$24</c:f>
              <c:numCache/>
            </c:numRef>
          </c:val>
          <c:smooth val="0"/>
        </c:ser>
        <c:axId val="658442840"/>
        <c:axId val="1092210568"/>
      </c:lineChart>
      <c:catAx>
        <c:axId val="65844284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Arial"/>
              </a:defRPr>
            </a:pPr>
          </a:p>
        </c:txPr>
        <c:crossAx val="1092210568"/>
      </c:catAx>
      <c:valAx>
        <c:axId val="109221056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Arial"/>
              </a:defRPr>
            </a:pPr>
          </a:p>
        </c:txPr>
        <c:crossAx val="658442840"/>
      </c:valAx>
    </c:plotArea>
    <c:legend>
      <c:legendPos val="r"/>
      <c:overlay val="0"/>
      <c:txPr>
        <a:bodyPr/>
        <a:lstStyle/>
        <a:p>
          <a:pPr lvl="0">
            <a:defRPr b="0" i="0">
              <a:solidFill>
                <a:srgbClr val="1A1A1A"/>
              </a:solidFill>
              <a:latin typeface="Arial"/>
            </a:defRPr>
          </a:pPr>
        </a:p>
      </c:txPr>
    </c:legend>
    <c:plotVisOnly val="1"/>
  </c:chart>
  <c:spPr>
    <a:solidFill>
      <a:schemeClr val="lt1"/>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Revenue per week</a:t>
            </a:r>
          </a:p>
        </c:rich>
      </c:tx>
      <c:overlay val="0"/>
    </c:title>
    <c:plotArea>
      <c:layout/>
      <c:lineChart>
        <c:ser>
          <c:idx val="0"/>
          <c:order val="0"/>
          <c:tx>
            <c:strRef>
              <c:f>Sales_report!$B$46</c:f>
            </c:strRef>
          </c:tx>
          <c:marker>
            <c:symbol val="none"/>
          </c:marker>
          <c:cat>
            <c:strRef>
              <c:f>Sales_report!$A$47:$A$98</c:f>
            </c:strRef>
          </c:cat>
          <c:val>
            <c:numRef>
              <c:f>Sales_report!$B$47:$B$98</c:f>
              <c:numCache/>
            </c:numRef>
          </c:val>
          <c:smooth val="0"/>
        </c:ser>
        <c:ser>
          <c:idx val="1"/>
          <c:order val="1"/>
          <c:tx>
            <c:strRef>
              <c:f>Sales_report!$C$46</c:f>
            </c:strRef>
          </c:tx>
          <c:marker>
            <c:symbol val="none"/>
          </c:marker>
          <c:cat>
            <c:strRef>
              <c:f>Sales_report!$A$47:$A$98</c:f>
            </c:strRef>
          </c:cat>
          <c:val>
            <c:numRef>
              <c:f>Sales_report!$C$47:$C$98</c:f>
              <c:numCache/>
            </c:numRef>
          </c:val>
          <c:smooth val="0"/>
        </c:ser>
        <c:axId val="1571452561"/>
        <c:axId val="1064104812"/>
      </c:lineChart>
      <c:catAx>
        <c:axId val="1571452561"/>
        <c:scaling>
          <c:orientation val="minMax"/>
        </c:scaling>
        <c:delete val="0"/>
        <c:axPos val="b"/>
        <c:title>
          <c:tx>
            <c:rich>
              <a:bodyPr/>
              <a:lstStyle/>
              <a:p>
                <a:pPr lvl="0">
                  <a:defRPr b="0" i="0">
                    <a:solidFill>
                      <a:srgbClr val="000000"/>
                    </a:solidFill>
                    <a:latin typeface="Arial"/>
                  </a:defRPr>
                </a:pPr>
                <a:r>
                  <a:rPr b="0" i="0">
                    <a:solidFill>
                      <a:srgbClr val="000000"/>
                    </a:solidFill>
                    <a:latin typeface="Arial"/>
                  </a:rPr>
                  <a:t>Week </a:t>
                </a:r>
              </a:p>
            </c:rich>
          </c:tx>
          <c:overlay val="0"/>
        </c:title>
        <c:numFmt formatCode="General" sourceLinked="1"/>
        <c:majorTickMark val="none"/>
        <c:minorTickMark val="none"/>
        <c:spPr/>
        <c:txPr>
          <a:bodyPr/>
          <a:lstStyle/>
          <a:p>
            <a:pPr lvl="0">
              <a:defRPr b="0" i="0">
                <a:solidFill>
                  <a:srgbClr val="000000"/>
                </a:solidFill>
                <a:latin typeface="Arial"/>
              </a:defRPr>
            </a:pPr>
          </a:p>
        </c:txPr>
        <c:crossAx val="1064104812"/>
      </c:catAx>
      <c:valAx>
        <c:axId val="106410481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Arial"/>
              </a:defRPr>
            </a:pPr>
          </a:p>
        </c:txPr>
        <c:crossAx val="1571452561"/>
      </c:valAx>
    </c:plotArea>
    <c:legend>
      <c:legendPos val="r"/>
      <c:overlay val="0"/>
      <c:txPr>
        <a:bodyPr/>
        <a:lstStyle/>
        <a:p>
          <a:pPr lvl="0">
            <a:defRPr b="0" i="0">
              <a:solidFill>
                <a:srgbClr val="1A1A1A"/>
              </a:solidFill>
              <a:latin typeface="Arial"/>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Transaction per week</a:t>
            </a:r>
          </a:p>
        </c:rich>
      </c:tx>
      <c:overlay val="0"/>
    </c:title>
    <c:plotArea>
      <c:layout/>
      <c:lineChart>
        <c:ser>
          <c:idx val="0"/>
          <c:order val="0"/>
          <c:tx>
            <c:strRef>
              <c:f>Sales_report!$D$46</c:f>
            </c:strRef>
          </c:tx>
          <c:marker>
            <c:symbol val="none"/>
          </c:marker>
          <c:cat>
            <c:strRef>
              <c:f>Sales_report!$A$47:$A$99</c:f>
            </c:strRef>
          </c:cat>
          <c:val>
            <c:numRef>
              <c:f>Sales_report!$D$47:$D$98</c:f>
              <c:numCache/>
            </c:numRef>
          </c:val>
          <c:smooth val="0"/>
        </c:ser>
        <c:ser>
          <c:idx val="1"/>
          <c:order val="1"/>
          <c:tx>
            <c:strRef>
              <c:f>Sales_report!$E$46</c:f>
            </c:strRef>
          </c:tx>
          <c:marker>
            <c:symbol val="none"/>
          </c:marker>
          <c:cat>
            <c:strRef>
              <c:f>Sales_report!$A$47:$A$99</c:f>
            </c:strRef>
          </c:cat>
          <c:val>
            <c:numRef>
              <c:f>Sales_report!$E$47:$E$98</c:f>
              <c:numCache/>
            </c:numRef>
          </c:val>
          <c:smooth val="0"/>
        </c:ser>
        <c:axId val="1000170438"/>
        <c:axId val="1177352298"/>
      </c:lineChart>
      <c:catAx>
        <c:axId val="1000170438"/>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177352298"/>
      </c:catAx>
      <c:valAx>
        <c:axId val="117735229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000170438"/>
      </c:valAx>
    </c:plotArea>
    <c:legend>
      <c:legendPos val="r"/>
      <c:overlay val="0"/>
      <c:txPr>
        <a:bodyPr/>
        <a:lstStyle/>
        <a:p>
          <a:pPr lvl="0">
            <a:defRPr b="0" i="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Conversion rate per week</a:t>
            </a:r>
          </a:p>
        </c:rich>
      </c:tx>
      <c:layout>
        <c:manualLayout>
          <c:xMode val="edge"/>
          <c:yMode val="edge"/>
          <c:x val="0.02225054310259702"/>
          <c:y val="0.04998856571748005"/>
        </c:manualLayout>
      </c:layout>
      <c:overlay val="0"/>
    </c:title>
    <c:plotArea>
      <c:layout/>
      <c:lineChart>
        <c:ser>
          <c:idx val="0"/>
          <c:order val="0"/>
          <c:tx>
            <c:strRef>
              <c:f>Sales_report!$F$46</c:f>
            </c:strRef>
          </c:tx>
          <c:marker>
            <c:symbol val="none"/>
          </c:marker>
          <c:cat>
            <c:strRef>
              <c:f>Sales_report!$A$47:$A$99</c:f>
            </c:strRef>
          </c:cat>
          <c:val>
            <c:numRef>
              <c:f>Sales_report!$F$47:$F$99</c:f>
              <c:numCache/>
            </c:numRef>
          </c:val>
          <c:smooth val="0"/>
        </c:ser>
        <c:ser>
          <c:idx val="1"/>
          <c:order val="1"/>
          <c:tx>
            <c:strRef>
              <c:f>Sales_report!$G$46</c:f>
            </c:strRef>
          </c:tx>
          <c:marker>
            <c:symbol val="none"/>
          </c:marker>
          <c:cat>
            <c:strRef>
              <c:f>Sales_report!$A$47:$A$99</c:f>
            </c:strRef>
          </c:cat>
          <c:val>
            <c:numRef>
              <c:f>Sales_report!$G$47:$G$99</c:f>
              <c:numCache/>
            </c:numRef>
          </c:val>
          <c:smooth val="0"/>
        </c:ser>
        <c:axId val="1795074055"/>
        <c:axId val="1649567963"/>
      </c:lineChart>
      <c:catAx>
        <c:axId val="1795074055"/>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649567963"/>
      </c:catAx>
      <c:valAx>
        <c:axId val="164956796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795074055"/>
      </c:valAx>
    </c:plotArea>
    <c:legend>
      <c:legendPos val="r"/>
      <c:overlay val="0"/>
      <c:txPr>
        <a:bodyPr/>
        <a:lstStyle/>
        <a:p>
          <a:pPr lvl="0">
            <a:defRPr b="0" i="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AOV per week</a:t>
            </a:r>
          </a:p>
        </c:rich>
      </c:tx>
      <c:overlay val="0"/>
    </c:title>
    <c:plotArea>
      <c:layout/>
      <c:lineChart>
        <c:ser>
          <c:idx val="0"/>
          <c:order val="0"/>
          <c:tx>
            <c:strRef>
              <c:f>Sales_report!$H$46</c:f>
            </c:strRef>
          </c:tx>
          <c:marker>
            <c:symbol val="none"/>
          </c:marker>
          <c:cat>
            <c:strRef>
              <c:f>Sales_report!$A$47:$A$99</c:f>
            </c:strRef>
          </c:cat>
          <c:val>
            <c:numRef>
              <c:f>Sales_report!$H$47:$H$98</c:f>
              <c:numCache/>
            </c:numRef>
          </c:val>
          <c:smooth val="0"/>
        </c:ser>
        <c:ser>
          <c:idx val="1"/>
          <c:order val="1"/>
          <c:tx>
            <c:strRef>
              <c:f>Sales_report!$I$46</c:f>
            </c:strRef>
          </c:tx>
          <c:marker>
            <c:symbol val="none"/>
          </c:marker>
          <c:cat>
            <c:strRef>
              <c:f>Sales_report!$A$47:$A$99</c:f>
            </c:strRef>
          </c:cat>
          <c:val>
            <c:numRef>
              <c:f>Sales_report!$I$47:$I$98</c:f>
              <c:numCache/>
            </c:numRef>
          </c:val>
          <c:smooth val="0"/>
        </c:ser>
        <c:axId val="1962426138"/>
        <c:axId val="1658290248"/>
      </c:lineChart>
      <c:catAx>
        <c:axId val="1962426138"/>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658290248"/>
      </c:catAx>
      <c:valAx>
        <c:axId val="165829024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962426138"/>
      </c:valAx>
    </c:plotArea>
    <c:legend>
      <c:legendPos val="r"/>
      <c:overlay val="0"/>
      <c:txPr>
        <a:bodyPr/>
        <a:lstStyle/>
        <a:p>
          <a:pPr lvl="0">
            <a:defRPr b="0" i="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Session | User | New User</a:t>
            </a:r>
          </a:p>
        </c:rich>
      </c:tx>
      <c:overlay val="0"/>
    </c:title>
    <c:plotArea>
      <c:layout/>
      <c:lineChart>
        <c:ser>
          <c:idx val="0"/>
          <c:order val="0"/>
          <c:tx>
            <c:strRef>
              <c:f>Trafic_report!$A$34</c:f>
            </c:strRef>
          </c:tx>
          <c:marker>
            <c:symbol val="none"/>
          </c:marker>
          <c:val>
            <c:numRef>
              <c:f>Trafic_report!$B$34:$M$34</c:f>
              <c:numCache/>
            </c:numRef>
          </c:val>
          <c:smooth val="0"/>
        </c:ser>
        <c:ser>
          <c:idx val="1"/>
          <c:order val="1"/>
          <c:tx>
            <c:strRef>
              <c:f>Trafic_report!$A$40</c:f>
            </c:strRef>
          </c:tx>
          <c:marker>
            <c:symbol val="none"/>
          </c:marker>
          <c:val>
            <c:numRef>
              <c:f>Trafic_report!$B$40:$M$40</c:f>
              <c:numCache/>
            </c:numRef>
          </c:val>
          <c:smooth val="0"/>
        </c:ser>
        <c:axId val="1828148875"/>
        <c:axId val="706462218"/>
      </c:lineChart>
      <c:catAx>
        <c:axId val="182814887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Arial"/>
              </a:defRPr>
            </a:pPr>
          </a:p>
        </c:txPr>
        <c:crossAx val="706462218"/>
      </c:catAx>
      <c:valAx>
        <c:axId val="70646221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Arial"/>
              </a:defRPr>
            </a:pPr>
          </a:p>
        </c:txPr>
        <c:crossAx val="1828148875"/>
      </c:valAx>
    </c:plotArea>
    <c:legend>
      <c:legendPos val="r"/>
      <c:overlay val="0"/>
      <c:txPr>
        <a:bodyPr/>
        <a:lstStyle/>
        <a:p>
          <a:pPr lvl="0">
            <a:defRPr b="0" i="0">
              <a:solidFill>
                <a:srgbClr val="000000"/>
              </a:solidFill>
              <a:latin typeface="Arial"/>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Session per week</a:t>
            </a:r>
          </a:p>
        </c:rich>
      </c:tx>
      <c:overlay val="0"/>
    </c:title>
    <c:plotArea>
      <c:layout/>
      <c:lineChart>
        <c:ser>
          <c:idx val="0"/>
          <c:order val="0"/>
          <c:tx>
            <c:strRef>
              <c:f>Trafic_report!$B$51</c:f>
            </c:strRef>
          </c:tx>
          <c:marker>
            <c:symbol val="none"/>
          </c:marker>
          <c:cat>
            <c:strRef>
              <c:f>Trafic_report!$A$52:$A$103</c:f>
            </c:strRef>
          </c:cat>
          <c:val>
            <c:numRef>
              <c:f>Trafic_report!$B$52:$B$103</c:f>
              <c:numCache/>
            </c:numRef>
          </c:val>
          <c:smooth val="0"/>
        </c:ser>
        <c:ser>
          <c:idx val="1"/>
          <c:order val="1"/>
          <c:tx>
            <c:strRef>
              <c:f>Trafic_report!$C$51</c:f>
            </c:strRef>
          </c:tx>
          <c:marker>
            <c:symbol val="none"/>
          </c:marker>
          <c:cat>
            <c:strRef>
              <c:f>Trafic_report!$A$52:$A$103</c:f>
            </c:strRef>
          </c:cat>
          <c:val>
            <c:numRef>
              <c:f>Trafic_report!$C$52:$C$103</c:f>
              <c:numCache/>
            </c:numRef>
          </c:val>
          <c:smooth val="0"/>
        </c:ser>
        <c:axId val="847526726"/>
        <c:axId val="1297449965"/>
      </c:lineChart>
      <c:catAx>
        <c:axId val="847526726"/>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297449965"/>
      </c:catAx>
      <c:valAx>
        <c:axId val="129744996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847526726"/>
      </c:valAx>
    </c:plotArea>
    <c:legend>
      <c:legendPos val="r"/>
      <c:overlay val="0"/>
      <c:txPr>
        <a:bodyPr/>
        <a:lstStyle/>
        <a:p>
          <a:pPr lvl="0">
            <a:defRPr b="0" i="0">
              <a:solidFill>
                <a:srgbClr val="1A1A1A"/>
              </a:solidFill>
              <a:latin typeface="+mn-lt"/>
            </a:defRPr>
          </a:pPr>
        </a:p>
      </c:txPr>
    </c:legend>
    <c:plotVisOnly val="1"/>
  </c:chart>
</c:chartSpace>
</file>

<file path=xl/charts/chart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User per week</a:t>
            </a:r>
          </a:p>
        </c:rich>
      </c:tx>
      <c:overlay val="0"/>
    </c:title>
    <c:plotArea>
      <c:layout/>
      <c:lineChart>
        <c:ser>
          <c:idx val="0"/>
          <c:order val="0"/>
          <c:tx>
            <c:strRef>
              <c:f>Trafic_report!$D$51</c:f>
            </c:strRef>
          </c:tx>
          <c:marker>
            <c:symbol val="none"/>
          </c:marker>
          <c:cat>
            <c:strRef>
              <c:f>Trafic_report!$A$52:$A$103</c:f>
            </c:strRef>
          </c:cat>
          <c:val>
            <c:numRef>
              <c:f>Trafic_report!$D$52:$D$103</c:f>
              <c:numCache/>
            </c:numRef>
          </c:val>
          <c:smooth val="0"/>
        </c:ser>
        <c:ser>
          <c:idx val="1"/>
          <c:order val="1"/>
          <c:tx>
            <c:strRef>
              <c:f>Trafic_report!$E$51</c:f>
            </c:strRef>
          </c:tx>
          <c:marker>
            <c:symbol val="none"/>
          </c:marker>
          <c:cat>
            <c:strRef>
              <c:f>Trafic_report!$A$52:$A$103</c:f>
            </c:strRef>
          </c:cat>
          <c:val>
            <c:numRef>
              <c:f>Trafic_report!$E$52:$E$103</c:f>
              <c:numCache/>
            </c:numRef>
          </c:val>
          <c:smooth val="0"/>
        </c:ser>
        <c:axId val="442593135"/>
        <c:axId val="419495748"/>
      </c:lineChart>
      <c:catAx>
        <c:axId val="442593135"/>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419495748"/>
      </c:catAx>
      <c:valAx>
        <c:axId val="41949574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442593135"/>
      </c:valAx>
    </c:plotArea>
    <c:legend>
      <c:legendPos val="r"/>
      <c:overlay val="0"/>
      <c:txPr>
        <a:bodyPr/>
        <a:lstStyle/>
        <a:p>
          <a:pPr lvl="0">
            <a:defRPr b="0" i="0">
              <a:solidFill>
                <a:srgbClr val="1A1A1A"/>
              </a:solidFill>
              <a:latin typeface="+mn-lt"/>
            </a:defRPr>
          </a:pPr>
        </a:p>
      </c:txPr>
    </c:legend>
    <c:plotVisOnly val="1"/>
  </c:chart>
</c:chartSpace>
</file>

<file path=xl/charts/chart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New User per week</a:t>
            </a:r>
          </a:p>
        </c:rich>
      </c:tx>
      <c:overlay val="0"/>
    </c:title>
    <c:plotArea>
      <c:layout/>
      <c:lineChart>
        <c:ser>
          <c:idx val="0"/>
          <c:order val="0"/>
          <c:tx>
            <c:strRef>
              <c:f>Trafic_report!$F$51</c:f>
            </c:strRef>
          </c:tx>
          <c:marker>
            <c:symbol val="none"/>
          </c:marker>
          <c:cat>
            <c:strRef>
              <c:f>Trafic_report!$A$52:$A$103</c:f>
            </c:strRef>
          </c:cat>
          <c:val>
            <c:numRef>
              <c:f>Trafic_report!$F$52:$F$103</c:f>
              <c:numCache/>
            </c:numRef>
          </c:val>
          <c:smooth val="0"/>
        </c:ser>
        <c:ser>
          <c:idx val="1"/>
          <c:order val="1"/>
          <c:tx>
            <c:strRef>
              <c:f>Trafic_report!$G$51</c:f>
            </c:strRef>
          </c:tx>
          <c:marker>
            <c:symbol val="none"/>
          </c:marker>
          <c:cat>
            <c:strRef>
              <c:f>Trafic_report!$A$52:$A$103</c:f>
            </c:strRef>
          </c:cat>
          <c:val>
            <c:numRef>
              <c:f>Trafic_report!$G$52:$G$103</c:f>
              <c:numCache/>
            </c:numRef>
          </c:val>
          <c:smooth val="0"/>
        </c:ser>
        <c:axId val="963775653"/>
        <c:axId val="499668967"/>
      </c:lineChart>
      <c:catAx>
        <c:axId val="963775653"/>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499668967"/>
      </c:catAx>
      <c:valAx>
        <c:axId val="49966896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963775653"/>
      </c:valAx>
    </c:plotArea>
    <c:legend>
      <c:legendPos val="r"/>
      <c:overlay val="0"/>
      <c:txPr>
        <a:bodyPr/>
        <a:lstStyle/>
        <a:p>
          <a:pPr lvl="0">
            <a:defRPr b="0" i="0">
              <a:solidFill>
                <a:srgbClr val="1A1A1A"/>
              </a:solidFill>
              <a:latin typeface="+mn-lt"/>
            </a:defRPr>
          </a:pPr>
        </a:p>
      </c:txPr>
    </c:legend>
    <c:plotVisOnly val="1"/>
  </c:chart>
</c:chartSpace>
</file>

<file path=xl/charts/chart1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Arial"/>
              </a:defRPr>
            </a:pPr>
            <a:r>
              <a:rPr b="1" i="0">
                <a:solidFill>
                  <a:srgbClr val="30405F"/>
                </a:solidFill>
                <a:latin typeface="Arial"/>
              </a:rPr>
              <a:t>Session/User per week</a:t>
            </a:r>
          </a:p>
        </c:rich>
      </c:tx>
      <c:overlay val="0"/>
    </c:title>
    <c:plotArea>
      <c:layout>
        <c:manualLayout>
          <c:xMode val="edge"/>
          <c:yMode val="edge"/>
          <c:x val="0.08493985488798375"/>
          <c:y val="0.2963709677419354"/>
          <c:w val="0.8899073956211812"/>
          <c:h val="0.45625000000000004"/>
        </c:manualLayout>
      </c:layout>
      <c:lineChart>
        <c:ser>
          <c:idx val="0"/>
          <c:order val="0"/>
          <c:tx>
            <c:strRef>
              <c:f>Trafic_report!$H$51</c:f>
            </c:strRef>
          </c:tx>
          <c:marker>
            <c:symbol val="none"/>
          </c:marker>
          <c:cat>
            <c:strRef>
              <c:f>Trafic_report!$A$52:$A$103</c:f>
            </c:strRef>
          </c:cat>
          <c:val>
            <c:numRef>
              <c:f>Trafic_report!$H$52:$H$103</c:f>
              <c:numCache/>
            </c:numRef>
          </c:val>
          <c:smooth val="0"/>
        </c:ser>
        <c:ser>
          <c:idx val="1"/>
          <c:order val="1"/>
          <c:tx>
            <c:strRef>
              <c:f>Trafic_report!$I$51</c:f>
            </c:strRef>
          </c:tx>
          <c:marker>
            <c:symbol val="none"/>
          </c:marker>
          <c:cat>
            <c:strRef>
              <c:f>Trafic_report!$A$52:$A$103</c:f>
            </c:strRef>
          </c:cat>
          <c:val>
            <c:numRef>
              <c:f>Trafic_report!$I$52:$I$103</c:f>
              <c:numCache/>
            </c:numRef>
          </c:val>
          <c:smooth val="0"/>
        </c:ser>
        <c:axId val="837672106"/>
        <c:axId val="1325705752"/>
      </c:lineChart>
      <c:catAx>
        <c:axId val="837672106"/>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325705752"/>
      </c:catAx>
      <c:valAx>
        <c:axId val="132570575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837672106"/>
      </c:valAx>
    </c:plotArea>
    <c:legend>
      <c:legendPos val="r"/>
      <c:overlay val="0"/>
      <c:txPr>
        <a:bodyPr/>
        <a:lstStyle/>
        <a:p>
          <a:pPr lvl="0">
            <a:defRPr b="0" i="0">
              <a:solidFill>
                <a:srgbClr val="1A1A1A"/>
              </a:solidFill>
              <a:latin typeface="+mn-lt"/>
            </a:defRPr>
          </a:pPr>
        </a:p>
      </c:txPr>
    </c:legend>
    <c:plotVisOnly val="1"/>
  </c:chart>
</c:chartSpace>
</file>

<file path=xl/charts/chart1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Sum revenue per channel </a:t>
            </a:r>
          </a:p>
        </c:rich>
      </c:tx>
      <c:overlay val="0"/>
    </c:title>
    <c:plotArea>
      <c:layout/>
      <c:doughnutChart>
        <c:varyColors val="1"/>
        <c:ser>
          <c:idx val="0"/>
          <c:order val="0"/>
          <c:tx>
            <c:strRef>
              <c:f>Channel_report!$N$21</c:f>
            </c:strRef>
          </c:tx>
          <c:dPt>
            <c:idx val="0"/>
            <c:spPr>
              <a:solidFill>
                <a:srgbClr val="30405F"/>
              </a:solidFill>
            </c:spPr>
          </c:dPt>
          <c:dPt>
            <c:idx val="1"/>
            <c:spPr>
              <a:solidFill>
                <a:srgbClr val="EA4335"/>
              </a:solidFill>
            </c:spPr>
          </c:dPt>
          <c:dPt>
            <c:idx val="2"/>
            <c:spPr>
              <a:solidFill>
                <a:srgbClr val="8AE5E1"/>
              </a:solidFill>
            </c:spPr>
          </c:dPt>
          <c:dPt>
            <c:idx val="3"/>
            <c:spPr>
              <a:solidFill>
                <a:srgbClr val="34A853"/>
              </a:solidFill>
            </c:spPr>
          </c:dPt>
          <c:dPt>
            <c:idx val="4"/>
            <c:spPr>
              <a:solidFill>
                <a:srgbClr val="FF468A"/>
              </a:solidFill>
            </c:spPr>
          </c:dPt>
          <c:dPt>
            <c:idx val="5"/>
            <c:spPr>
              <a:solidFill>
                <a:srgbClr val="46BDC6"/>
              </a:solidFill>
            </c:spPr>
          </c:dPt>
          <c:dPt>
            <c:idx val="6"/>
            <c:spPr>
              <a:solidFill>
                <a:srgbClr val="1B9AFB"/>
              </a:solidFill>
            </c:spPr>
          </c:dPt>
          <c:dPt>
            <c:idx val="7"/>
            <c:spPr>
              <a:solidFill>
                <a:srgbClr val="F07B72"/>
              </a:solidFill>
            </c:spPr>
          </c:dPt>
          <c:dPt>
            <c:idx val="8"/>
            <c:spPr>
              <a:solidFill>
                <a:srgbClr val="930FDC"/>
              </a:solidFill>
            </c:spPr>
          </c:dPt>
          <c:dPt>
            <c:idx val="9"/>
            <c:spPr>
              <a:solidFill>
                <a:srgbClr val="71C287"/>
              </a:solidFill>
            </c:spPr>
          </c:dPt>
          <c:dPt>
            <c:idx val="10"/>
            <c:spPr>
              <a:solidFill>
                <a:srgbClr val="FDE900"/>
              </a:solidFill>
            </c:spPr>
          </c:dPt>
          <c:dPt>
            <c:idx val="11"/>
            <c:spPr>
              <a:solidFill>
                <a:srgbClr val="7ED1D7"/>
              </a:solidFill>
            </c:spPr>
          </c:dPt>
          <c:dPt>
            <c:idx val="12"/>
            <c:spPr>
              <a:solidFill>
                <a:srgbClr val="CC0000"/>
              </a:solidFill>
            </c:spPr>
          </c:dPt>
          <c:dPt>
            <c:idx val="13"/>
            <c:spPr>
              <a:solidFill>
                <a:srgbClr val="F7B4AE"/>
              </a:solidFill>
            </c:spPr>
          </c:dPt>
          <c:dPt>
            <c:idx val="14"/>
            <c:spPr>
              <a:solidFill>
                <a:srgbClr val="38761D"/>
              </a:solidFill>
            </c:spPr>
          </c:dPt>
          <c:dPt>
            <c:idx val="15"/>
            <c:spPr>
              <a:solidFill>
                <a:srgbClr val="AEDCBA"/>
              </a:solidFill>
            </c:spPr>
          </c:dPt>
          <c:dPt>
            <c:idx val="16"/>
            <c:spPr>
              <a:solidFill>
                <a:srgbClr val="C27BA0"/>
              </a:solidFill>
            </c:spPr>
          </c:dPt>
          <c:dPt>
            <c:idx val="17"/>
            <c:spPr>
              <a:solidFill>
                <a:srgbClr val="B5E5E8"/>
              </a:solidFill>
            </c:spPr>
          </c:dPt>
          <c:dLbls>
            <c:showLegendKey val="0"/>
            <c:showVal val="0"/>
            <c:showCatName val="0"/>
            <c:showSerName val="0"/>
            <c:showPercent val="1"/>
            <c:showBubbleSize val="0"/>
            <c:showLeaderLines val="1"/>
          </c:dLbls>
          <c:cat>
            <c:strRef>
              <c:f>Channel_report!$A$22:$A$38</c:f>
            </c:strRef>
          </c:cat>
          <c:val>
            <c:numRef>
              <c:f>Channel_report!$N$22:$N$39</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i="0">
              <a:solidFill>
                <a:srgbClr val="1A1A1A"/>
              </a:solidFill>
              <a:latin typeface="+mn-lt"/>
            </a:defRPr>
          </a:pPr>
        </a:p>
      </c:txPr>
    </c:legend>
    <c:plotVisOnly val="1"/>
  </c:chart>
</c:chartSpace>
</file>

<file path=xl/charts/chart1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Sum session per channel </a:t>
            </a:r>
          </a:p>
        </c:rich>
      </c:tx>
      <c:overlay val="0"/>
    </c:title>
    <c:plotArea>
      <c:layout/>
      <c:doughnutChart>
        <c:varyColors val="1"/>
        <c:ser>
          <c:idx val="0"/>
          <c:order val="0"/>
          <c:tx>
            <c:strRef>
              <c:f>Channel_report!$N$63</c:f>
            </c:strRef>
          </c:tx>
          <c:dPt>
            <c:idx val="0"/>
            <c:spPr>
              <a:solidFill>
                <a:srgbClr val="30405F"/>
              </a:solidFill>
            </c:spPr>
          </c:dPt>
          <c:dPt>
            <c:idx val="1"/>
            <c:spPr>
              <a:solidFill>
                <a:srgbClr val="EA4335"/>
              </a:solidFill>
            </c:spPr>
          </c:dPt>
          <c:dPt>
            <c:idx val="2"/>
            <c:spPr>
              <a:solidFill>
                <a:srgbClr val="8AE5E1"/>
              </a:solidFill>
            </c:spPr>
          </c:dPt>
          <c:dPt>
            <c:idx val="3"/>
            <c:spPr>
              <a:solidFill>
                <a:srgbClr val="34A853"/>
              </a:solidFill>
            </c:spPr>
          </c:dPt>
          <c:dPt>
            <c:idx val="4"/>
            <c:spPr>
              <a:solidFill>
                <a:srgbClr val="FF468A"/>
              </a:solidFill>
            </c:spPr>
          </c:dPt>
          <c:dPt>
            <c:idx val="5"/>
            <c:spPr>
              <a:solidFill>
                <a:srgbClr val="46BDC6"/>
              </a:solidFill>
            </c:spPr>
          </c:dPt>
          <c:dPt>
            <c:idx val="6"/>
            <c:spPr>
              <a:solidFill>
                <a:srgbClr val="1B9AFB"/>
              </a:solidFill>
            </c:spPr>
          </c:dPt>
          <c:dPt>
            <c:idx val="7"/>
            <c:spPr>
              <a:solidFill>
                <a:srgbClr val="F07B72"/>
              </a:solidFill>
            </c:spPr>
          </c:dPt>
          <c:dPt>
            <c:idx val="8"/>
            <c:spPr>
              <a:solidFill>
                <a:srgbClr val="930FDC"/>
              </a:solidFill>
            </c:spPr>
          </c:dPt>
          <c:dPt>
            <c:idx val="9"/>
            <c:spPr>
              <a:solidFill>
                <a:srgbClr val="71C287"/>
              </a:solidFill>
            </c:spPr>
          </c:dPt>
          <c:dPt>
            <c:idx val="10"/>
            <c:spPr>
              <a:solidFill>
                <a:srgbClr val="FDE900"/>
              </a:solidFill>
            </c:spPr>
          </c:dPt>
          <c:dPt>
            <c:idx val="11"/>
            <c:spPr>
              <a:solidFill>
                <a:srgbClr val="7ED1D7"/>
              </a:solidFill>
            </c:spPr>
          </c:dPt>
          <c:dPt>
            <c:idx val="12"/>
            <c:spPr>
              <a:solidFill>
                <a:srgbClr val="CC0000"/>
              </a:solidFill>
            </c:spPr>
          </c:dPt>
          <c:dPt>
            <c:idx val="13"/>
            <c:spPr>
              <a:solidFill>
                <a:srgbClr val="F7B4AE"/>
              </a:solidFill>
            </c:spPr>
          </c:dPt>
          <c:dPt>
            <c:idx val="14"/>
            <c:spPr>
              <a:solidFill>
                <a:srgbClr val="38761D"/>
              </a:solidFill>
            </c:spPr>
          </c:dPt>
          <c:dPt>
            <c:idx val="15"/>
            <c:spPr>
              <a:solidFill>
                <a:srgbClr val="AEDCBA"/>
              </a:solidFill>
            </c:spPr>
          </c:dPt>
          <c:dPt>
            <c:idx val="16"/>
            <c:spPr>
              <a:solidFill>
                <a:srgbClr val="C27BA0"/>
              </a:solidFill>
            </c:spPr>
          </c:dPt>
          <c:dPt>
            <c:idx val="17"/>
            <c:spPr>
              <a:solidFill>
                <a:srgbClr val="B5E5E8"/>
              </a:solidFill>
            </c:spPr>
          </c:dPt>
          <c:dLbls>
            <c:showLegendKey val="0"/>
            <c:showVal val="0"/>
            <c:showCatName val="0"/>
            <c:showSerName val="0"/>
            <c:showPercent val="1"/>
            <c:showBubbleSize val="0"/>
            <c:showLeaderLines val="1"/>
          </c:dLbls>
          <c:cat>
            <c:strRef>
              <c:f>Channel_report!$P$43:$P$59</c:f>
            </c:strRef>
          </c:cat>
          <c:val>
            <c:numRef>
              <c:f>Channel_report!$N$64:$N$81</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i="0">
              <a:solidFill>
                <a:srgbClr val="1A1A1A"/>
              </a:solidFill>
              <a:latin typeface="+mn-lt"/>
            </a:defRPr>
          </a:pPr>
        </a:p>
      </c:txPr>
    </c:legend>
    <c:plotVisOnly val="1"/>
  </c:chart>
</c:chartSpace>
</file>

<file path=xl/charts/chart1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Revenue last 7 days</a:t>
            </a:r>
          </a:p>
        </c:rich>
      </c:tx>
      <c:overlay val="0"/>
    </c:title>
    <c:plotArea>
      <c:layout/>
      <c:doughnutChart>
        <c:varyColors val="1"/>
        <c:ser>
          <c:idx val="0"/>
          <c:order val="0"/>
          <c:tx>
            <c:strRef>
              <c:f>Channel_report!$I$84</c:f>
            </c:strRef>
          </c:tx>
          <c:dPt>
            <c:idx val="0"/>
            <c:spPr>
              <a:solidFill>
                <a:srgbClr val="30405F"/>
              </a:solidFill>
            </c:spPr>
          </c:dPt>
          <c:dPt>
            <c:idx val="1"/>
            <c:spPr>
              <a:solidFill>
                <a:srgbClr val="EA4335"/>
              </a:solidFill>
            </c:spPr>
          </c:dPt>
          <c:dPt>
            <c:idx val="2"/>
            <c:spPr>
              <a:solidFill>
                <a:srgbClr val="8AE5E1"/>
              </a:solidFill>
            </c:spPr>
          </c:dPt>
          <c:dPt>
            <c:idx val="3"/>
            <c:spPr>
              <a:solidFill>
                <a:srgbClr val="34A853"/>
              </a:solidFill>
            </c:spPr>
          </c:dPt>
          <c:dPt>
            <c:idx val="4"/>
            <c:spPr>
              <a:solidFill>
                <a:srgbClr val="FF468A"/>
              </a:solidFill>
            </c:spPr>
          </c:dPt>
          <c:dPt>
            <c:idx val="5"/>
            <c:spPr>
              <a:solidFill>
                <a:srgbClr val="46BDC6"/>
              </a:solidFill>
            </c:spPr>
          </c:dPt>
          <c:dPt>
            <c:idx val="6"/>
            <c:spPr>
              <a:solidFill>
                <a:srgbClr val="1B9AFB"/>
              </a:solidFill>
            </c:spPr>
          </c:dPt>
          <c:dPt>
            <c:idx val="7"/>
            <c:spPr>
              <a:solidFill>
                <a:srgbClr val="F07B72"/>
              </a:solidFill>
            </c:spPr>
          </c:dPt>
          <c:dPt>
            <c:idx val="8"/>
            <c:spPr>
              <a:solidFill>
                <a:srgbClr val="930FDC"/>
              </a:solidFill>
            </c:spPr>
          </c:dPt>
          <c:dPt>
            <c:idx val="9"/>
            <c:spPr>
              <a:solidFill>
                <a:srgbClr val="71C287"/>
              </a:solidFill>
            </c:spPr>
          </c:dPt>
          <c:dPt>
            <c:idx val="10"/>
            <c:spPr>
              <a:solidFill>
                <a:srgbClr val="FDE900"/>
              </a:solidFill>
            </c:spPr>
          </c:dPt>
          <c:dPt>
            <c:idx val="11"/>
            <c:spPr>
              <a:solidFill>
                <a:srgbClr val="7ED1D7"/>
              </a:solidFill>
            </c:spPr>
          </c:dPt>
          <c:dPt>
            <c:idx val="12"/>
            <c:spPr>
              <a:solidFill>
                <a:srgbClr val="CC0000"/>
              </a:solidFill>
            </c:spPr>
          </c:dPt>
          <c:dPt>
            <c:idx val="13"/>
            <c:spPr>
              <a:solidFill>
                <a:srgbClr val="F7B4AE"/>
              </a:solidFill>
            </c:spPr>
          </c:dPt>
          <c:dPt>
            <c:idx val="14"/>
            <c:spPr>
              <a:solidFill>
                <a:srgbClr val="38761D"/>
              </a:solidFill>
            </c:spPr>
          </c:dPt>
          <c:dPt>
            <c:idx val="15"/>
            <c:spPr>
              <a:solidFill>
                <a:srgbClr val="AEDCBA"/>
              </a:solidFill>
            </c:spPr>
          </c:dPt>
          <c:dPt>
            <c:idx val="16"/>
            <c:spPr>
              <a:solidFill>
                <a:srgbClr val="C27BA0"/>
              </a:solidFill>
            </c:spPr>
          </c:dPt>
          <c:dPt>
            <c:idx val="17"/>
            <c:spPr>
              <a:solidFill>
                <a:srgbClr val="B5E5E8"/>
              </a:solidFill>
            </c:spPr>
          </c:dPt>
          <c:dLbls>
            <c:showLegendKey val="0"/>
            <c:showVal val="0"/>
            <c:showCatName val="0"/>
            <c:showSerName val="0"/>
            <c:showPercent val="1"/>
            <c:showBubbleSize val="0"/>
            <c:showLeaderLines val="1"/>
          </c:dLbls>
          <c:cat>
            <c:strRef>
              <c:f>Channel_report!$A$85:$A$102</c:f>
            </c:strRef>
          </c:cat>
          <c:val>
            <c:numRef>
              <c:f>Channel_report!$I$85:$I$102</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i="0">
              <a:solidFill>
                <a:srgbClr val="1A1A1A"/>
              </a:solidFill>
              <a:latin typeface="+mn-lt"/>
            </a:defRPr>
          </a:pPr>
        </a:p>
      </c:txPr>
    </c:legend>
    <c:plotVisOnly val="1"/>
  </c:chart>
</c:chartSpace>
</file>

<file path=xl/charts/chart1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Session last 7 days</a:t>
            </a:r>
          </a:p>
        </c:rich>
      </c:tx>
      <c:overlay val="0"/>
    </c:title>
    <c:plotArea>
      <c:layout/>
      <c:doughnutChart>
        <c:varyColors val="1"/>
        <c:ser>
          <c:idx val="0"/>
          <c:order val="0"/>
          <c:tx>
            <c:strRef>
              <c:f>Channel_report!$X$84</c:f>
            </c:strRef>
          </c:tx>
          <c:dPt>
            <c:idx val="0"/>
            <c:spPr>
              <a:solidFill>
                <a:srgbClr val="30405F"/>
              </a:solidFill>
            </c:spPr>
          </c:dPt>
          <c:dPt>
            <c:idx val="1"/>
            <c:spPr>
              <a:solidFill>
                <a:srgbClr val="EA4335"/>
              </a:solidFill>
            </c:spPr>
          </c:dPt>
          <c:dPt>
            <c:idx val="2"/>
            <c:spPr>
              <a:solidFill>
                <a:srgbClr val="8AE5E1"/>
              </a:solidFill>
            </c:spPr>
          </c:dPt>
          <c:dPt>
            <c:idx val="3"/>
            <c:spPr>
              <a:solidFill>
                <a:srgbClr val="34A853"/>
              </a:solidFill>
            </c:spPr>
          </c:dPt>
          <c:dPt>
            <c:idx val="4"/>
            <c:spPr>
              <a:solidFill>
                <a:srgbClr val="FF468A"/>
              </a:solidFill>
            </c:spPr>
          </c:dPt>
          <c:dPt>
            <c:idx val="5"/>
            <c:spPr>
              <a:solidFill>
                <a:srgbClr val="46BDC6"/>
              </a:solidFill>
            </c:spPr>
          </c:dPt>
          <c:dPt>
            <c:idx val="6"/>
            <c:spPr>
              <a:solidFill>
                <a:srgbClr val="1B9AFB"/>
              </a:solidFill>
            </c:spPr>
          </c:dPt>
          <c:dPt>
            <c:idx val="7"/>
            <c:spPr>
              <a:solidFill>
                <a:srgbClr val="F07B72"/>
              </a:solidFill>
            </c:spPr>
          </c:dPt>
          <c:dPt>
            <c:idx val="8"/>
            <c:spPr>
              <a:solidFill>
                <a:srgbClr val="930FDC"/>
              </a:solidFill>
            </c:spPr>
          </c:dPt>
          <c:dPt>
            <c:idx val="9"/>
            <c:spPr>
              <a:solidFill>
                <a:srgbClr val="71C287"/>
              </a:solidFill>
            </c:spPr>
          </c:dPt>
          <c:dPt>
            <c:idx val="10"/>
            <c:spPr>
              <a:solidFill>
                <a:srgbClr val="FDE900"/>
              </a:solidFill>
            </c:spPr>
          </c:dPt>
          <c:dPt>
            <c:idx val="11"/>
            <c:spPr>
              <a:solidFill>
                <a:srgbClr val="7ED1D7"/>
              </a:solidFill>
            </c:spPr>
          </c:dPt>
          <c:dPt>
            <c:idx val="12"/>
            <c:spPr>
              <a:solidFill>
                <a:srgbClr val="CC0000"/>
              </a:solidFill>
            </c:spPr>
          </c:dPt>
          <c:dPt>
            <c:idx val="13"/>
            <c:spPr>
              <a:solidFill>
                <a:srgbClr val="F7B4AE"/>
              </a:solidFill>
            </c:spPr>
          </c:dPt>
          <c:dPt>
            <c:idx val="14"/>
            <c:spPr>
              <a:solidFill>
                <a:srgbClr val="38761D"/>
              </a:solidFill>
            </c:spPr>
          </c:dPt>
          <c:dPt>
            <c:idx val="15"/>
            <c:spPr>
              <a:solidFill>
                <a:srgbClr val="AEDCBA"/>
              </a:solidFill>
            </c:spPr>
          </c:dPt>
          <c:dPt>
            <c:idx val="16"/>
            <c:spPr>
              <a:solidFill>
                <a:srgbClr val="C27BA0"/>
              </a:solidFill>
            </c:spPr>
          </c:dPt>
          <c:dPt>
            <c:idx val="17"/>
            <c:spPr>
              <a:solidFill>
                <a:srgbClr val="B5E5E8"/>
              </a:solidFill>
            </c:spPr>
          </c:dPt>
          <c:dLbls>
            <c:showLegendKey val="0"/>
            <c:showVal val="0"/>
            <c:showCatName val="0"/>
            <c:showSerName val="0"/>
            <c:showPercent val="1"/>
            <c:showBubbleSize val="0"/>
            <c:showLeaderLines val="1"/>
          </c:dLbls>
          <c:cat>
            <c:strRef>
              <c:f>Channel_report!$P$85:$P$102</c:f>
            </c:strRef>
          </c:cat>
          <c:val>
            <c:numRef>
              <c:f>Channel_report!$X$85:$X$102</c:f>
              <c:numCache/>
            </c:numRef>
          </c:val>
        </c:ser>
        <c:dLbls>
          <c:showLegendKey val="0"/>
          <c:showVal val="0"/>
          <c:showCatName val="0"/>
          <c:showSerName val="0"/>
          <c:showPercent val="0"/>
          <c:showBubbleSize val="0"/>
        </c:dLbls>
        <c:holeSize val="50"/>
      </c:doughnutChart>
    </c:plotArea>
    <c:legend>
      <c:legendPos val="b"/>
      <c:overlay val="0"/>
      <c:txPr>
        <a:bodyPr/>
        <a:lstStyle/>
        <a:p>
          <a:pPr lvl="0">
            <a:defRPr b="0" i="0">
              <a:solidFill>
                <a:srgbClr val="1A1A1A"/>
              </a:solidFill>
              <a:latin typeface="+mn-lt"/>
            </a:defRPr>
          </a:pPr>
        </a:p>
      </c:txPr>
    </c:legend>
    <c:plotVisOnly val="1"/>
  </c:chart>
</c:chartSpace>
</file>

<file path=xl/charts/chart1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Revenue per channel </a:t>
            </a:r>
          </a:p>
        </c:rich>
      </c:tx>
      <c:layout>
        <c:manualLayout>
          <c:xMode val="edge"/>
          <c:yMode val="edge"/>
          <c:x val="0.015687361419068735"/>
          <c:y val="0.04630281690140845"/>
        </c:manualLayout>
      </c:layout>
      <c:overlay val="0"/>
    </c:title>
    <c:plotArea>
      <c:layout/>
      <c:lineChart>
        <c:ser>
          <c:idx val="0"/>
          <c:order val="0"/>
          <c:tx>
            <c:strRef>
              <c:f>Channel_report!$A$22</c:f>
            </c:strRef>
          </c:tx>
          <c:marker>
            <c:symbol val="none"/>
          </c:marker>
          <c:cat>
            <c:strRef>
              <c:f>Channel_report!$B$21:$M$21</c:f>
            </c:strRef>
          </c:cat>
          <c:val>
            <c:numRef>
              <c:f>Channel_report!$B$22:$M$22</c:f>
              <c:numCache/>
            </c:numRef>
          </c:val>
          <c:smooth val="0"/>
        </c:ser>
        <c:ser>
          <c:idx val="1"/>
          <c:order val="1"/>
          <c:tx>
            <c:strRef>
              <c:f>Channel_report!$A$24</c:f>
            </c:strRef>
          </c:tx>
          <c:marker>
            <c:symbol val="none"/>
          </c:marker>
          <c:cat>
            <c:strRef>
              <c:f>Channel_report!$B$21:$M$21</c:f>
            </c:strRef>
          </c:cat>
          <c:val>
            <c:numRef>
              <c:f>Channel_report!$B$24:$M$24</c:f>
              <c:numCache/>
            </c:numRef>
          </c:val>
          <c:smooth val="0"/>
        </c:ser>
        <c:ser>
          <c:idx val="2"/>
          <c:order val="2"/>
          <c:tx>
            <c:strRef>
              <c:f>Channel_report!$A$26</c:f>
            </c:strRef>
          </c:tx>
          <c:marker>
            <c:symbol val="none"/>
          </c:marker>
          <c:cat>
            <c:strRef>
              <c:f>Channel_report!$B$21:$M$21</c:f>
            </c:strRef>
          </c:cat>
          <c:val>
            <c:numRef>
              <c:f>Channel_report!$B$26:$M$26</c:f>
              <c:numCache/>
            </c:numRef>
          </c:val>
          <c:smooth val="0"/>
        </c:ser>
        <c:ser>
          <c:idx val="3"/>
          <c:order val="3"/>
          <c:tx>
            <c:strRef>
              <c:f>Channel_report!$A$28</c:f>
            </c:strRef>
          </c:tx>
          <c:marker>
            <c:symbol val="none"/>
          </c:marker>
          <c:cat>
            <c:strRef>
              <c:f>Channel_report!$B$21:$M$21</c:f>
            </c:strRef>
          </c:cat>
          <c:val>
            <c:numRef>
              <c:f>Channel_report!$B$28:$M$28</c:f>
              <c:numCache/>
            </c:numRef>
          </c:val>
          <c:smooth val="0"/>
        </c:ser>
        <c:ser>
          <c:idx val="4"/>
          <c:order val="4"/>
          <c:tx>
            <c:strRef>
              <c:f>Channel_report!$A$30</c:f>
            </c:strRef>
          </c:tx>
          <c:marker>
            <c:symbol val="none"/>
          </c:marker>
          <c:cat>
            <c:strRef>
              <c:f>Channel_report!$B$21:$M$21</c:f>
            </c:strRef>
          </c:cat>
          <c:val>
            <c:numRef>
              <c:f>Channel_report!$B$30:$M$30</c:f>
              <c:numCache/>
            </c:numRef>
          </c:val>
          <c:smooth val="0"/>
        </c:ser>
        <c:ser>
          <c:idx val="5"/>
          <c:order val="5"/>
          <c:tx>
            <c:strRef>
              <c:f>Channel_report!$A$32</c:f>
            </c:strRef>
          </c:tx>
          <c:marker>
            <c:symbol val="none"/>
          </c:marker>
          <c:cat>
            <c:strRef>
              <c:f>Channel_report!$B$21:$M$21</c:f>
            </c:strRef>
          </c:cat>
          <c:val>
            <c:numRef>
              <c:f>Channel_report!$B$32:$M$32</c:f>
              <c:numCache/>
            </c:numRef>
          </c:val>
          <c:smooth val="0"/>
        </c:ser>
        <c:ser>
          <c:idx val="6"/>
          <c:order val="6"/>
          <c:tx>
            <c:strRef>
              <c:f>Channel_report!$A$34</c:f>
            </c:strRef>
          </c:tx>
          <c:marker>
            <c:symbol val="none"/>
          </c:marker>
          <c:cat>
            <c:strRef>
              <c:f>Channel_report!$B$21:$M$21</c:f>
            </c:strRef>
          </c:cat>
          <c:val>
            <c:numRef>
              <c:f>Channel_report!$B$34:$M$34</c:f>
              <c:numCache/>
            </c:numRef>
          </c:val>
          <c:smooth val="0"/>
        </c:ser>
        <c:ser>
          <c:idx val="7"/>
          <c:order val="7"/>
          <c:tx>
            <c:strRef>
              <c:f>Channel_report!$A$36</c:f>
            </c:strRef>
          </c:tx>
          <c:marker>
            <c:symbol val="none"/>
          </c:marker>
          <c:cat>
            <c:strRef>
              <c:f>Channel_report!$B$21:$M$21</c:f>
            </c:strRef>
          </c:cat>
          <c:val>
            <c:numRef>
              <c:f>Channel_report!$B$36:$M$36</c:f>
              <c:numCache/>
            </c:numRef>
          </c:val>
          <c:smooth val="0"/>
        </c:ser>
        <c:ser>
          <c:idx val="8"/>
          <c:order val="8"/>
          <c:tx>
            <c:strRef>
              <c:f>Channel_report!$A$38</c:f>
            </c:strRef>
          </c:tx>
          <c:marker>
            <c:symbol val="none"/>
          </c:marker>
          <c:cat>
            <c:strRef>
              <c:f>Channel_report!$B$21:$M$21</c:f>
            </c:strRef>
          </c:cat>
          <c:val>
            <c:numRef>
              <c:f>Channel_report!$B$38:$M$38</c:f>
              <c:numCache/>
            </c:numRef>
          </c:val>
          <c:smooth val="0"/>
        </c:ser>
        <c:axId val="371925039"/>
        <c:axId val="336452500"/>
      </c:lineChart>
      <c:catAx>
        <c:axId val="37192503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336452500"/>
      </c:catAx>
      <c:valAx>
        <c:axId val="33645250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371925039"/>
      </c:valAx>
    </c:plotArea>
    <c:legend>
      <c:legendPos val="r"/>
      <c:overlay val="0"/>
      <c:txPr>
        <a:bodyPr/>
        <a:lstStyle/>
        <a:p>
          <a:pPr lvl="0">
            <a:defRPr b="0" i="0">
              <a:solidFill>
                <a:srgbClr val="1A1A1A"/>
              </a:solidFill>
              <a:latin typeface="+mn-lt"/>
            </a:defRPr>
          </a:pPr>
        </a:p>
      </c:txPr>
    </c:legend>
    <c:plotVisOnly val="1"/>
  </c:chart>
</c:chartSpace>
</file>

<file path=xl/charts/chart1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Session per channel </a:t>
            </a:r>
          </a:p>
        </c:rich>
      </c:tx>
      <c:overlay val="0"/>
    </c:title>
    <c:plotArea>
      <c:layout/>
      <c:lineChart>
        <c:ser>
          <c:idx val="0"/>
          <c:order val="0"/>
          <c:tx>
            <c:strRef>
              <c:f>Channel_report!$A$64</c:f>
            </c:strRef>
          </c:tx>
          <c:marker>
            <c:symbol val="none"/>
          </c:marker>
          <c:cat>
            <c:strRef>
              <c:f>Channel_report!$B$63:$M$63</c:f>
            </c:strRef>
          </c:cat>
          <c:val>
            <c:numRef>
              <c:f>Channel_report!$B$64:$M$64</c:f>
              <c:numCache/>
            </c:numRef>
          </c:val>
          <c:smooth val="0"/>
        </c:ser>
        <c:ser>
          <c:idx val="1"/>
          <c:order val="1"/>
          <c:tx>
            <c:strRef>
              <c:f>Channel_report!$A$66</c:f>
            </c:strRef>
          </c:tx>
          <c:marker>
            <c:symbol val="none"/>
          </c:marker>
          <c:cat>
            <c:strRef>
              <c:f>Channel_report!$B$63:$M$63</c:f>
            </c:strRef>
          </c:cat>
          <c:val>
            <c:numRef>
              <c:f>Channel_report!$B$66:$M$66</c:f>
              <c:numCache/>
            </c:numRef>
          </c:val>
          <c:smooth val="0"/>
        </c:ser>
        <c:ser>
          <c:idx val="2"/>
          <c:order val="2"/>
          <c:tx>
            <c:strRef>
              <c:f>Channel_report!$A$68</c:f>
            </c:strRef>
          </c:tx>
          <c:marker>
            <c:symbol val="none"/>
          </c:marker>
          <c:cat>
            <c:strRef>
              <c:f>Channel_report!$B$63:$M$63</c:f>
            </c:strRef>
          </c:cat>
          <c:val>
            <c:numRef>
              <c:f>Channel_report!$B$68:$M$68</c:f>
              <c:numCache/>
            </c:numRef>
          </c:val>
          <c:smooth val="0"/>
        </c:ser>
        <c:ser>
          <c:idx val="3"/>
          <c:order val="3"/>
          <c:tx>
            <c:strRef>
              <c:f>Channel_report!$A$70</c:f>
            </c:strRef>
          </c:tx>
          <c:marker>
            <c:symbol val="none"/>
          </c:marker>
          <c:cat>
            <c:strRef>
              <c:f>Channel_report!$B$63:$M$63</c:f>
            </c:strRef>
          </c:cat>
          <c:val>
            <c:numRef>
              <c:f>Channel_report!$B$70:$M$70</c:f>
              <c:numCache/>
            </c:numRef>
          </c:val>
          <c:smooth val="0"/>
        </c:ser>
        <c:ser>
          <c:idx val="4"/>
          <c:order val="4"/>
          <c:tx>
            <c:strRef>
              <c:f>Channel_report!$A$72</c:f>
            </c:strRef>
          </c:tx>
          <c:marker>
            <c:symbol val="none"/>
          </c:marker>
          <c:cat>
            <c:strRef>
              <c:f>Channel_report!$B$63:$M$63</c:f>
            </c:strRef>
          </c:cat>
          <c:val>
            <c:numRef>
              <c:f>Channel_report!$B$72:$M$72</c:f>
              <c:numCache/>
            </c:numRef>
          </c:val>
          <c:smooth val="0"/>
        </c:ser>
        <c:ser>
          <c:idx val="5"/>
          <c:order val="5"/>
          <c:tx>
            <c:strRef>
              <c:f>Channel_report!$A$74</c:f>
            </c:strRef>
          </c:tx>
          <c:marker>
            <c:symbol val="none"/>
          </c:marker>
          <c:cat>
            <c:strRef>
              <c:f>Channel_report!$B$63:$M$63</c:f>
            </c:strRef>
          </c:cat>
          <c:val>
            <c:numRef>
              <c:f>Channel_report!$B$74:$M$74</c:f>
              <c:numCache/>
            </c:numRef>
          </c:val>
          <c:smooth val="0"/>
        </c:ser>
        <c:ser>
          <c:idx val="6"/>
          <c:order val="6"/>
          <c:tx>
            <c:strRef>
              <c:f>Channel_report!$A$76</c:f>
            </c:strRef>
          </c:tx>
          <c:marker>
            <c:symbol val="none"/>
          </c:marker>
          <c:cat>
            <c:strRef>
              <c:f>Channel_report!$B$63:$M$63</c:f>
            </c:strRef>
          </c:cat>
          <c:val>
            <c:numRef>
              <c:f>Channel_report!$B$76:$M$76</c:f>
              <c:numCache/>
            </c:numRef>
          </c:val>
          <c:smooth val="0"/>
        </c:ser>
        <c:ser>
          <c:idx val="7"/>
          <c:order val="7"/>
          <c:tx>
            <c:strRef>
              <c:f>Channel_report!$A$78</c:f>
            </c:strRef>
          </c:tx>
          <c:marker>
            <c:symbol val="none"/>
          </c:marker>
          <c:cat>
            <c:strRef>
              <c:f>Channel_report!$B$63:$M$63</c:f>
            </c:strRef>
          </c:cat>
          <c:val>
            <c:numRef>
              <c:f>Channel_report!$B$78:$M$78</c:f>
              <c:numCache/>
            </c:numRef>
          </c:val>
          <c:smooth val="0"/>
        </c:ser>
        <c:ser>
          <c:idx val="8"/>
          <c:order val="8"/>
          <c:tx>
            <c:strRef>
              <c:f>Channel_report!$A$80</c:f>
            </c:strRef>
          </c:tx>
          <c:marker>
            <c:symbol val="none"/>
          </c:marker>
          <c:cat>
            <c:strRef>
              <c:f>Channel_report!$B$63:$M$63</c:f>
            </c:strRef>
          </c:cat>
          <c:val>
            <c:numRef>
              <c:f>Channel_report!$B$80:$M$80</c:f>
              <c:numCache/>
            </c:numRef>
          </c:val>
          <c:smooth val="0"/>
        </c:ser>
        <c:axId val="104134865"/>
        <c:axId val="858682145"/>
      </c:lineChart>
      <c:catAx>
        <c:axId val="10413486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858682145"/>
      </c:catAx>
      <c:valAx>
        <c:axId val="85868214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04134865"/>
      </c:valAx>
    </c:plotArea>
    <c:legend>
      <c:legendPos val="r"/>
      <c:overlay val="0"/>
      <c:txPr>
        <a:bodyPr/>
        <a:lstStyle/>
        <a:p>
          <a:pPr lvl="0">
            <a:defRPr b="0" i="0">
              <a:solidFill>
                <a:srgbClr val="1A1A1A"/>
              </a:solidFill>
              <a:latin typeface="+mn-lt"/>
            </a:defRPr>
          </a:pPr>
        </a:p>
      </c:txPr>
    </c:legend>
    <c:plotVisOnly val="1"/>
  </c:chart>
</c:chartSpace>
</file>

<file path=xl/charts/chart1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Google Ads </a:t>
            </a:r>
          </a:p>
        </c:rich>
      </c:tx>
      <c:layout>
        <c:manualLayout>
          <c:xMode val="edge"/>
          <c:yMode val="edge"/>
          <c:x val="0.0125"/>
          <c:y val="0.05327868852459016"/>
        </c:manualLayout>
      </c:layout>
      <c:overlay val="0"/>
    </c:title>
    <c:plotArea>
      <c:layout/>
      <c:lineChart>
        <c:ser>
          <c:idx val="0"/>
          <c:order val="0"/>
          <c:tx>
            <c:strRef>
              <c:f>Marketing_report!$A$22</c:f>
            </c:strRef>
          </c:tx>
          <c:marker>
            <c:symbol val="none"/>
          </c:marker>
          <c:cat>
            <c:strRef>
              <c:f>Marketing_report!$B$21:$M$21</c:f>
            </c:strRef>
          </c:cat>
          <c:val>
            <c:numRef>
              <c:f>Marketing_report!$B$22:$M$22</c:f>
              <c:numCache/>
            </c:numRef>
          </c:val>
          <c:smooth val="0"/>
        </c:ser>
        <c:ser>
          <c:idx val="1"/>
          <c:order val="1"/>
          <c:tx>
            <c:strRef>
              <c:f>Marketing_report!$A$25</c:f>
            </c:strRef>
          </c:tx>
          <c:marker>
            <c:symbol val="none"/>
          </c:marker>
          <c:trendline>
            <c:name/>
            <c:spPr>
              <a:ln w="19050">
                <a:solidFill>
                  <a:srgbClr val="000000">
                    <a:alpha val="0"/>
                  </a:srgbClr>
                </a:solidFill>
              </a:ln>
            </c:spPr>
            <c:trendlineType val="linear"/>
            <c:dispRSqr val="0"/>
            <c:dispEq val="0"/>
          </c:trendline>
          <c:cat>
            <c:strRef>
              <c:f>Marketing_report!$B$21:$M$21</c:f>
            </c:strRef>
          </c:cat>
          <c:val>
            <c:numRef>
              <c:f>Marketing_report!$B$25:$M$25</c:f>
              <c:numCache/>
            </c:numRef>
          </c:val>
          <c:smooth val="0"/>
        </c:ser>
        <c:ser>
          <c:idx val="2"/>
          <c:order val="2"/>
          <c:tx>
            <c:strRef>
              <c:f>Marketing_report!$A$29</c:f>
            </c:strRef>
          </c:tx>
          <c:marker>
            <c:symbol val="none"/>
          </c:marker>
          <c:cat>
            <c:strRef>
              <c:f>Marketing_report!$B$21:$M$21</c:f>
            </c:strRef>
          </c:cat>
          <c:val>
            <c:numRef>
              <c:f>Marketing_report!$B$29:$M$29</c:f>
              <c:numCache/>
            </c:numRef>
          </c:val>
          <c:smooth val="0"/>
        </c:ser>
        <c:axId val="1848285652"/>
        <c:axId val="523581901"/>
      </c:lineChart>
      <c:catAx>
        <c:axId val="18482856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523581901"/>
      </c:catAx>
      <c:valAx>
        <c:axId val="52358190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848285652"/>
      </c:valAx>
    </c:plotArea>
    <c:legend>
      <c:legendPos val="r"/>
      <c:overlay val="0"/>
      <c:txPr>
        <a:bodyPr/>
        <a:lstStyle/>
        <a:p>
          <a:pPr lvl="0">
            <a:defRPr b="0" i="0">
              <a:solidFill>
                <a:srgbClr val="1A1A1A"/>
              </a:solidFill>
              <a:latin typeface="+mn-lt"/>
            </a:defRPr>
          </a:pPr>
        </a:p>
      </c:txPr>
    </c:legend>
    <c:plotVisOnly val="1"/>
  </c:chart>
</c:chartSpace>
</file>

<file path=xl/charts/chart1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Revenue</a:t>
            </a:r>
          </a:p>
        </c:rich>
      </c:tx>
      <c:overlay val="0"/>
    </c:title>
    <c:plotArea>
      <c:layout/>
      <c:lineChart>
        <c:ser>
          <c:idx val="0"/>
          <c:order val="0"/>
          <c:tx>
            <c:strRef>
              <c:f>Marketing_report!$B$40</c:f>
            </c:strRef>
          </c:tx>
          <c:marker>
            <c:symbol val="none"/>
          </c:marker>
          <c:cat>
            <c:strRef>
              <c:f>Marketing_report!$A$41:$A$92</c:f>
            </c:strRef>
          </c:cat>
          <c:val>
            <c:numRef>
              <c:f>Marketing_report!$B$41:$B$92</c:f>
              <c:numCache/>
            </c:numRef>
          </c:val>
          <c:smooth val="0"/>
        </c:ser>
        <c:ser>
          <c:idx val="1"/>
          <c:order val="1"/>
          <c:tx>
            <c:strRef>
              <c:f>Marketing_report!$C$40</c:f>
            </c:strRef>
          </c:tx>
          <c:marker>
            <c:symbol val="none"/>
          </c:marker>
          <c:cat>
            <c:strRef>
              <c:f>Marketing_report!$A$41:$A$92</c:f>
            </c:strRef>
          </c:cat>
          <c:val>
            <c:numRef>
              <c:f>Marketing_report!$C$41:$C$92</c:f>
              <c:numCache/>
            </c:numRef>
          </c:val>
          <c:smooth val="0"/>
        </c:ser>
        <c:axId val="1659944996"/>
        <c:axId val="1602804960"/>
      </c:lineChart>
      <c:catAx>
        <c:axId val="1659944996"/>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602804960"/>
      </c:catAx>
      <c:valAx>
        <c:axId val="160280496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659944996"/>
      </c:valAx>
    </c:plotArea>
    <c:legend>
      <c:legendPos val="r"/>
      <c:overlay val="0"/>
      <c:txPr>
        <a:bodyPr/>
        <a:lstStyle/>
        <a:p>
          <a:pPr lvl="0">
            <a:defRPr b="0" i="0">
              <a:solidFill>
                <a:srgbClr val="1A1A1A"/>
              </a:solidFill>
              <a:latin typeface="+mn-lt"/>
            </a:defRPr>
          </a:pPr>
        </a:p>
      </c:txPr>
    </c:legend>
    <c:plotVisOnly val="1"/>
  </c:chart>
</c:chartSpace>
</file>

<file path=xl/charts/chart1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Ad clicks </a:t>
            </a:r>
          </a:p>
        </c:rich>
      </c:tx>
      <c:overlay val="0"/>
    </c:title>
    <c:plotArea>
      <c:layout/>
      <c:lineChart>
        <c:ser>
          <c:idx val="0"/>
          <c:order val="0"/>
          <c:tx>
            <c:strRef>
              <c:f>Marketing_report!$F$40</c:f>
            </c:strRef>
          </c:tx>
          <c:marker>
            <c:symbol val="none"/>
          </c:marker>
          <c:cat>
            <c:strRef>
              <c:f>Marketing_report!$A$41:$A$92</c:f>
            </c:strRef>
          </c:cat>
          <c:val>
            <c:numRef>
              <c:f>Marketing_report!$F$41:$F$92</c:f>
              <c:numCache/>
            </c:numRef>
          </c:val>
          <c:smooth val="0"/>
        </c:ser>
        <c:ser>
          <c:idx val="1"/>
          <c:order val="1"/>
          <c:tx>
            <c:strRef>
              <c:f>Marketing_report!$G$40</c:f>
            </c:strRef>
          </c:tx>
          <c:marker>
            <c:symbol val="none"/>
          </c:marker>
          <c:cat>
            <c:strRef>
              <c:f>Marketing_report!$A$41:$A$92</c:f>
            </c:strRef>
          </c:cat>
          <c:val>
            <c:numRef>
              <c:f>Marketing_report!$G$41:$G$92</c:f>
              <c:numCache/>
            </c:numRef>
          </c:val>
          <c:smooth val="0"/>
        </c:ser>
        <c:axId val="1840192792"/>
        <c:axId val="182316777"/>
      </c:lineChart>
      <c:catAx>
        <c:axId val="1840192792"/>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82316777"/>
      </c:catAx>
      <c:valAx>
        <c:axId val="18231677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840192792"/>
      </c:valAx>
    </c:plotArea>
    <c:legend>
      <c:legendPos val="r"/>
      <c:overlay val="0"/>
      <c:txPr>
        <a:bodyPr/>
        <a:lstStyle/>
        <a:p>
          <a:pPr lvl="0">
            <a:defRPr b="0" i="0">
              <a:solidFill>
                <a:srgbClr val="1A1A1A"/>
              </a:solidFill>
              <a:latin typeface="+mn-lt"/>
            </a:defRPr>
          </a:pPr>
        </a:p>
      </c:txPr>
    </c:legend>
    <c:plotVisOnly val="1"/>
  </c:chart>
</c:chartSpace>
</file>

<file path=xl/charts/chart2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Ad cost </a:t>
            </a:r>
          </a:p>
        </c:rich>
      </c:tx>
      <c:overlay val="0"/>
    </c:title>
    <c:plotArea>
      <c:layout>
        <c:manualLayout>
          <c:xMode val="edge"/>
          <c:yMode val="edge"/>
          <c:x val="0.12654405159137577"/>
          <c:y val="0.25813008130081305"/>
          <c:w val="0.848301944301848"/>
          <c:h val="0.4928861788617886"/>
        </c:manualLayout>
      </c:layout>
      <c:lineChart>
        <c:ser>
          <c:idx val="0"/>
          <c:order val="0"/>
          <c:tx>
            <c:strRef>
              <c:f>Marketing_report!$D$40</c:f>
            </c:strRef>
          </c:tx>
          <c:marker>
            <c:symbol val="none"/>
          </c:marker>
          <c:cat>
            <c:strRef>
              <c:f>Marketing_report!$A$41:$A$92</c:f>
            </c:strRef>
          </c:cat>
          <c:val>
            <c:numRef>
              <c:f>Marketing_report!$D$41:$D$92</c:f>
              <c:numCache/>
            </c:numRef>
          </c:val>
          <c:smooth val="0"/>
        </c:ser>
        <c:ser>
          <c:idx val="1"/>
          <c:order val="1"/>
          <c:tx>
            <c:strRef>
              <c:f>Marketing_report!$E$40</c:f>
            </c:strRef>
          </c:tx>
          <c:marker>
            <c:symbol val="none"/>
          </c:marker>
          <c:cat>
            <c:strRef>
              <c:f>Marketing_report!$A$41:$A$92</c:f>
            </c:strRef>
          </c:cat>
          <c:val>
            <c:numRef>
              <c:f>Marketing_report!$E$41:$E$92</c:f>
              <c:numCache/>
            </c:numRef>
          </c:val>
          <c:smooth val="0"/>
        </c:ser>
        <c:axId val="358893781"/>
        <c:axId val="1464737315"/>
      </c:lineChart>
      <c:catAx>
        <c:axId val="358893781"/>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464737315"/>
      </c:catAx>
      <c:valAx>
        <c:axId val="146473731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358893781"/>
      </c:valAx>
    </c:plotArea>
    <c:legend>
      <c:legendPos val="r"/>
      <c:overlay val="0"/>
      <c:txPr>
        <a:bodyPr/>
        <a:lstStyle/>
        <a:p>
          <a:pPr lvl="0">
            <a:defRPr b="0" i="0">
              <a:solidFill>
                <a:srgbClr val="1A1A1A"/>
              </a:solidFill>
              <a:latin typeface="+mn-lt"/>
            </a:defRPr>
          </a:pPr>
        </a:p>
      </c:txPr>
    </c:legend>
    <c:plotVisOnly val="1"/>
  </c:chart>
</c:chartSpace>
</file>

<file path=xl/charts/chart2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ROAS</a:t>
            </a:r>
          </a:p>
        </c:rich>
      </c:tx>
      <c:overlay val="0"/>
    </c:title>
    <c:plotArea>
      <c:layout/>
      <c:lineChart>
        <c:ser>
          <c:idx val="0"/>
          <c:order val="0"/>
          <c:tx>
            <c:strRef>
              <c:f>Marketing_report!$H$40</c:f>
            </c:strRef>
          </c:tx>
          <c:marker>
            <c:symbol val="none"/>
          </c:marker>
          <c:cat>
            <c:strRef>
              <c:f>Marketing_report!$A$41:$A$92</c:f>
            </c:strRef>
          </c:cat>
          <c:val>
            <c:numRef>
              <c:f>Marketing_report!$H$41:$H$92</c:f>
              <c:numCache/>
            </c:numRef>
          </c:val>
          <c:smooth val="0"/>
        </c:ser>
        <c:ser>
          <c:idx val="1"/>
          <c:order val="1"/>
          <c:tx>
            <c:strRef>
              <c:f>Marketing_report!$I$40</c:f>
            </c:strRef>
          </c:tx>
          <c:marker>
            <c:symbol val="none"/>
          </c:marker>
          <c:cat>
            <c:strRef>
              <c:f>Marketing_report!$A$41:$A$92</c:f>
            </c:strRef>
          </c:cat>
          <c:val>
            <c:numRef>
              <c:f>Marketing_report!$I$41:$I$92</c:f>
              <c:numCache/>
            </c:numRef>
          </c:val>
          <c:smooth val="0"/>
        </c:ser>
        <c:axId val="2004794490"/>
        <c:axId val="255656464"/>
      </c:lineChart>
      <c:catAx>
        <c:axId val="2004794490"/>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255656464"/>
      </c:catAx>
      <c:valAx>
        <c:axId val="25565646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2004794490"/>
      </c:valAx>
    </c:plotArea>
    <c:legend>
      <c:legendPos val="r"/>
      <c:overlay val="0"/>
      <c:txPr>
        <a:bodyPr/>
        <a:lstStyle/>
        <a:p>
          <a:pPr lvl="0">
            <a:defRPr b="0" i="0">
              <a:solidFill>
                <a:srgbClr val="1A1A1A"/>
              </a:solidFill>
              <a:latin typeface="+mn-lt"/>
            </a:defRPr>
          </a:pPr>
        </a:p>
      </c:txPr>
    </c:legend>
    <c:plotVisOnly val="1"/>
  </c:chart>
</c:chartSpace>
</file>

<file path=xl/charts/chart2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Facebook Ads</a:t>
            </a:r>
          </a:p>
        </c:rich>
      </c:tx>
      <c:layout>
        <c:manualLayout>
          <c:xMode val="edge"/>
          <c:yMode val="edge"/>
          <c:x val="0.016804245283018868"/>
          <c:y val="0.05"/>
        </c:manualLayout>
      </c:layout>
      <c:overlay val="0"/>
    </c:title>
    <c:plotArea>
      <c:layout>
        <c:manualLayout>
          <c:xMode val="edge"/>
          <c:yMode val="edge"/>
          <c:x val="0.06772353386563876"/>
          <c:y val="0.23786407766990292"/>
          <c:w val="0.9152610476321585"/>
          <c:h val="0.6538834951456312"/>
        </c:manualLayout>
      </c:layout>
      <c:lineChart>
        <c:ser>
          <c:idx val="0"/>
          <c:order val="0"/>
          <c:tx>
            <c:strRef>
              <c:f>Marketing_report!$P$22</c:f>
            </c:strRef>
          </c:tx>
          <c:marker>
            <c:symbol val="none"/>
          </c:marker>
          <c:cat>
            <c:strRef>
              <c:f>Marketing_report!$B$21:$M$21</c:f>
            </c:strRef>
          </c:cat>
          <c:val>
            <c:numRef>
              <c:f>Marketing_report!$Q$22:$AB$22</c:f>
              <c:numCache/>
            </c:numRef>
          </c:val>
          <c:smooth val="0"/>
        </c:ser>
        <c:ser>
          <c:idx val="1"/>
          <c:order val="1"/>
          <c:tx>
            <c:strRef>
              <c:f>Marketing_report!$P$25</c:f>
            </c:strRef>
          </c:tx>
          <c:marker>
            <c:symbol val="none"/>
          </c:marker>
          <c:trendline>
            <c:name/>
            <c:spPr>
              <a:ln w="19050">
                <a:solidFill>
                  <a:srgbClr val="000000">
                    <a:alpha val="0"/>
                  </a:srgbClr>
                </a:solidFill>
              </a:ln>
            </c:spPr>
            <c:trendlineType val="linear"/>
            <c:dispRSqr val="0"/>
            <c:dispEq val="0"/>
          </c:trendline>
          <c:cat>
            <c:strRef>
              <c:f>Marketing_report!$B$21:$M$21</c:f>
            </c:strRef>
          </c:cat>
          <c:val>
            <c:numRef>
              <c:f>Marketing_report!$Q$25:$AB$25</c:f>
              <c:numCache/>
            </c:numRef>
          </c:val>
          <c:smooth val="0"/>
        </c:ser>
        <c:ser>
          <c:idx val="2"/>
          <c:order val="2"/>
          <c:tx>
            <c:strRef>
              <c:f>Marketing_report!$P$29</c:f>
            </c:strRef>
          </c:tx>
          <c:marker>
            <c:symbol val="none"/>
          </c:marker>
          <c:cat>
            <c:strRef>
              <c:f>Marketing_report!$B$21:$M$21</c:f>
            </c:strRef>
          </c:cat>
          <c:val>
            <c:numRef>
              <c:f>Marketing_report!$Q$29:$AB$29</c:f>
              <c:numCache/>
            </c:numRef>
          </c:val>
          <c:smooth val="0"/>
        </c:ser>
        <c:axId val="1263823850"/>
        <c:axId val="1979524970"/>
      </c:lineChart>
      <c:catAx>
        <c:axId val="126382385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979524970"/>
      </c:catAx>
      <c:valAx>
        <c:axId val="1979524970"/>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263823850"/>
      </c:valAx>
    </c:plotArea>
    <c:legend>
      <c:legendPos val="r"/>
      <c:overlay val="0"/>
      <c:txPr>
        <a:bodyPr/>
        <a:lstStyle/>
        <a:p>
          <a:pPr lvl="0">
            <a:defRPr b="0" i="0">
              <a:solidFill>
                <a:srgbClr val="1A1A1A"/>
              </a:solidFill>
              <a:latin typeface="+mn-lt"/>
            </a:defRPr>
          </a:pPr>
        </a:p>
      </c:txPr>
    </c:legend>
    <c:plotVisOnly val="1"/>
  </c:chart>
</c:chartSpace>
</file>

<file path=xl/charts/chart2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Ad impression</a:t>
            </a:r>
          </a:p>
        </c:rich>
      </c:tx>
      <c:overlay val="0"/>
    </c:title>
    <c:plotArea>
      <c:layout/>
      <c:lineChart>
        <c:ser>
          <c:idx val="0"/>
          <c:order val="0"/>
          <c:tx>
            <c:strRef>
              <c:f>Marketing_report!$Q$40</c:f>
            </c:strRef>
          </c:tx>
          <c:marker>
            <c:symbol val="none"/>
          </c:marker>
          <c:cat>
            <c:strRef>
              <c:f>Marketing_report!$A$41:$A$92</c:f>
            </c:strRef>
          </c:cat>
          <c:val>
            <c:numRef>
              <c:f>Marketing_report!$Q$41:$Q$92</c:f>
              <c:numCache/>
            </c:numRef>
          </c:val>
          <c:smooth val="0"/>
        </c:ser>
        <c:ser>
          <c:idx val="1"/>
          <c:order val="1"/>
          <c:tx>
            <c:strRef>
              <c:f>Marketing_report!$R$40</c:f>
            </c:strRef>
          </c:tx>
          <c:marker>
            <c:symbol val="none"/>
          </c:marker>
          <c:cat>
            <c:strRef>
              <c:f>Marketing_report!$A$41:$A$92</c:f>
            </c:strRef>
          </c:cat>
          <c:val>
            <c:numRef>
              <c:f>Marketing_report!$R$41:$R$92</c:f>
              <c:numCache/>
            </c:numRef>
          </c:val>
          <c:smooth val="0"/>
        </c:ser>
        <c:axId val="80150660"/>
        <c:axId val="568553524"/>
      </c:lineChart>
      <c:catAx>
        <c:axId val="80150660"/>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568553524"/>
      </c:catAx>
      <c:valAx>
        <c:axId val="56855352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80150660"/>
      </c:valAx>
    </c:plotArea>
    <c:legend>
      <c:legendPos val="r"/>
      <c:overlay val="0"/>
      <c:txPr>
        <a:bodyPr/>
        <a:lstStyle/>
        <a:p>
          <a:pPr lvl="0">
            <a:defRPr b="0" i="0">
              <a:solidFill>
                <a:srgbClr val="1A1A1A"/>
              </a:solidFill>
              <a:latin typeface="+mn-lt"/>
            </a:defRPr>
          </a:pPr>
        </a:p>
      </c:txPr>
    </c:legend>
    <c:plotVisOnly val="1"/>
  </c:chart>
</c:chartSpace>
</file>

<file path=xl/charts/chart2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Ad cost </a:t>
            </a:r>
          </a:p>
        </c:rich>
      </c:tx>
      <c:overlay val="0"/>
    </c:title>
    <c:plotArea>
      <c:layout/>
      <c:lineChart>
        <c:ser>
          <c:idx val="0"/>
          <c:order val="0"/>
          <c:tx>
            <c:strRef>
              <c:f>Marketing_report!$S$40</c:f>
            </c:strRef>
          </c:tx>
          <c:marker>
            <c:symbol val="none"/>
          </c:marker>
          <c:cat>
            <c:strRef>
              <c:f>Marketing_report!$A$41:$A$92</c:f>
            </c:strRef>
          </c:cat>
          <c:val>
            <c:numRef>
              <c:f>Marketing_report!$S$41:$S$92</c:f>
              <c:numCache/>
            </c:numRef>
          </c:val>
          <c:smooth val="0"/>
        </c:ser>
        <c:ser>
          <c:idx val="1"/>
          <c:order val="1"/>
          <c:tx>
            <c:strRef>
              <c:f>Marketing_report!$T$40</c:f>
            </c:strRef>
          </c:tx>
          <c:marker>
            <c:symbol val="none"/>
          </c:marker>
          <c:cat>
            <c:strRef>
              <c:f>Marketing_report!$A$41:$A$92</c:f>
            </c:strRef>
          </c:cat>
          <c:val>
            <c:numRef>
              <c:f>Marketing_report!$T$41:$T$92</c:f>
              <c:numCache/>
            </c:numRef>
          </c:val>
          <c:smooth val="0"/>
        </c:ser>
        <c:axId val="1167534246"/>
        <c:axId val="834740023"/>
      </c:lineChart>
      <c:catAx>
        <c:axId val="1167534246"/>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834740023"/>
      </c:catAx>
      <c:valAx>
        <c:axId val="83474002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167534246"/>
      </c:valAx>
    </c:plotArea>
    <c:legend>
      <c:legendPos val="r"/>
      <c:overlay val="0"/>
      <c:txPr>
        <a:bodyPr/>
        <a:lstStyle/>
        <a:p>
          <a:pPr lvl="0">
            <a:defRPr b="0" i="0">
              <a:solidFill>
                <a:srgbClr val="1A1A1A"/>
              </a:solidFill>
              <a:latin typeface="+mn-lt"/>
            </a:defRPr>
          </a:pPr>
        </a:p>
      </c:txPr>
    </c:legend>
    <c:plotVisOnly val="1"/>
  </c:chart>
</c:chartSpace>
</file>

<file path=xl/charts/chart2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Link clicks</a:t>
            </a:r>
          </a:p>
        </c:rich>
      </c:tx>
      <c:overlay val="0"/>
    </c:title>
    <c:plotArea>
      <c:layout/>
      <c:lineChart>
        <c:ser>
          <c:idx val="0"/>
          <c:order val="0"/>
          <c:tx>
            <c:strRef>
              <c:f>Marketing_report!$U$40</c:f>
            </c:strRef>
          </c:tx>
          <c:marker>
            <c:symbol val="none"/>
          </c:marker>
          <c:cat>
            <c:strRef>
              <c:f>Marketing_report!$A$41:$A$92</c:f>
            </c:strRef>
          </c:cat>
          <c:val>
            <c:numRef>
              <c:f>Marketing_report!$U$41:$U$92</c:f>
              <c:numCache/>
            </c:numRef>
          </c:val>
          <c:smooth val="0"/>
        </c:ser>
        <c:ser>
          <c:idx val="1"/>
          <c:order val="1"/>
          <c:tx>
            <c:strRef>
              <c:f>Marketing_report!$V$40</c:f>
            </c:strRef>
          </c:tx>
          <c:marker>
            <c:symbol val="none"/>
          </c:marker>
          <c:cat>
            <c:strRef>
              <c:f>Marketing_report!$A$41:$A$92</c:f>
            </c:strRef>
          </c:cat>
          <c:val>
            <c:numRef>
              <c:f>Marketing_report!$V$41:$V$92</c:f>
              <c:numCache/>
            </c:numRef>
          </c:val>
          <c:smooth val="0"/>
        </c:ser>
        <c:axId val="1636479878"/>
        <c:axId val="432579485"/>
      </c:lineChart>
      <c:catAx>
        <c:axId val="1636479878"/>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432579485"/>
      </c:catAx>
      <c:valAx>
        <c:axId val="43257948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636479878"/>
      </c:valAx>
    </c:plotArea>
    <c:legend>
      <c:legendPos val="r"/>
      <c:overlay val="0"/>
      <c:txPr>
        <a:bodyPr/>
        <a:lstStyle/>
        <a:p>
          <a:pPr lvl="0">
            <a:defRPr b="0" i="0">
              <a:solidFill>
                <a:srgbClr val="1A1A1A"/>
              </a:solidFill>
              <a:latin typeface="+mn-lt"/>
            </a:defRPr>
          </a:pPr>
        </a:p>
      </c:txPr>
    </c:legend>
    <c:plotVisOnly val="1"/>
  </c:chart>
</c:chartSpace>
</file>

<file path=xl/charts/chart2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ROAS</a:t>
            </a:r>
          </a:p>
        </c:rich>
      </c:tx>
      <c:overlay val="0"/>
    </c:title>
    <c:plotArea>
      <c:layout/>
      <c:lineChart>
        <c:ser>
          <c:idx val="0"/>
          <c:order val="0"/>
          <c:tx>
            <c:strRef>
              <c:f>Marketing_report!$W$40</c:f>
            </c:strRef>
          </c:tx>
          <c:marker>
            <c:symbol val="none"/>
          </c:marker>
          <c:cat>
            <c:strRef>
              <c:f>Marketing_report!$A$41:$A$92</c:f>
            </c:strRef>
          </c:cat>
          <c:val>
            <c:numRef>
              <c:f>Marketing_report!$W$41:$W$92</c:f>
              <c:numCache/>
            </c:numRef>
          </c:val>
          <c:smooth val="0"/>
        </c:ser>
        <c:ser>
          <c:idx val="1"/>
          <c:order val="1"/>
          <c:tx>
            <c:strRef>
              <c:f>Marketing_report!$X$40</c:f>
            </c:strRef>
          </c:tx>
          <c:marker>
            <c:symbol val="none"/>
          </c:marker>
          <c:cat>
            <c:strRef>
              <c:f>Marketing_report!$A$41:$A$92</c:f>
            </c:strRef>
          </c:cat>
          <c:val>
            <c:numRef>
              <c:f>Marketing_report!$X$41:$X$92</c:f>
              <c:numCache/>
            </c:numRef>
          </c:val>
          <c:smooth val="0"/>
        </c:ser>
        <c:axId val="2055516485"/>
        <c:axId val="74304718"/>
      </c:lineChart>
      <c:catAx>
        <c:axId val="2055516485"/>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74304718"/>
      </c:catAx>
      <c:valAx>
        <c:axId val="7430471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2055516485"/>
      </c:valAx>
    </c:plotArea>
    <c:legend>
      <c:legendPos val="r"/>
      <c:overlay val="0"/>
      <c:txPr>
        <a:bodyPr/>
        <a:lstStyle/>
        <a:p>
          <a:pPr lvl="0">
            <a:defRPr b="0" i="0">
              <a:solidFill>
                <a:srgbClr val="1A1A1A"/>
              </a:solidFill>
              <a:latin typeface="+mn-lt"/>
            </a:defRPr>
          </a:pPr>
        </a:p>
      </c:txPr>
    </c:legend>
    <c:plotVisOnly val="1"/>
  </c:chart>
</c:chartSpace>
</file>

<file path=xl/charts/chart2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Sales funnel</a:t>
            </a:r>
          </a:p>
        </c:rich>
      </c:tx>
      <c:overlay val="0"/>
    </c:title>
    <c:plotArea>
      <c:layout/>
      <c:barChart>
        <c:barDir val="col"/>
        <c:ser>
          <c:idx val="0"/>
          <c:order val="0"/>
          <c:tx>
            <c:strRef>
              <c:f>Marketing_report!$AT$30</c:f>
            </c:strRef>
          </c:tx>
          <c:spPr>
            <a:solidFill>
              <a:srgbClr val="30405F"/>
            </a:solidFill>
          </c:spPr>
          <c:cat>
            <c:strRef>
              <c:f>Marketing_report!$AU$29:$BF$29</c:f>
            </c:strRef>
          </c:cat>
          <c:val>
            <c:numRef>
              <c:f>Marketing_report!$AU$30:$BF$30</c:f>
              <c:numCache/>
            </c:numRef>
          </c:val>
        </c:ser>
        <c:ser>
          <c:idx val="1"/>
          <c:order val="1"/>
          <c:tx>
            <c:strRef>
              <c:f>Marketing_report!$AT$32</c:f>
            </c:strRef>
          </c:tx>
          <c:spPr>
            <a:solidFill>
              <a:srgbClr val="8AE5E1"/>
            </a:solidFill>
          </c:spPr>
          <c:cat>
            <c:strRef>
              <c:f>Marketing_report!$AU$29:$BF$29</c:f>
            </c:strRef>
          </c:cat>
          <c:val>
            <c:numRef>
              <c:f>Marketing_report!$AU$32:$BF$32</c:f>
              <c:numCache/>
            </c:numRef>
          </c:val>
        </c:ser>
        <c:ser>
          <c:idx val="2"/>
          <c:order val="2"/>
          <c:tx>
            <c:strRef>
              <c:f>Marketing_report!$AT$34</c:f>
            </c:strRef>
          </c:tx>
          <c:spPr>
            <a:solidFill>
              <a:srgbClr val="FF468A"/>
            </a:solidFill>
          </c:spPr>
          <c:cat>
            <c:strRef>
              <c:f>Marketing_report!$AU$29:$BF$29</c:f>
            </c:strRef>
          </c:cat>
          <c:val>
            <c:numRef>
              <c:f>Marketing_report!$AU$34:$BF$34</c:f>
              <c:numCache/>
            </c:numRef>
          </c:val>
        </c:ser>
        <c:axId val="632325171"/>
        <c:axId val="592586033"/>
      </c:barChart>
      <c:catAx>
        <c:axId val="63232517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592586033"/>
      </c:catAx>
      <c:valAx>
        <c:axId val="59258603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632325171"/>
      </c:valAx>
    </c:plotArea>
    <c:legend>
      <c:legendPos val="r"/>
      <c:overlay val="0"/>
      <c:txPr>
        <a:bodyPr/>
        <a:lstStyle/>
        <a:p>
          <a:pPr lvl="0">
            <a:defRPr b="0" i="0">
              <a:solidFill>
                <a:srgbClr val="1A1A1A"/>
              </a:solidFill>
              <a:latin typeface="+mn-lt"/>
            </a:defRPr>
          </a:pPr>
        </a:p>
      </c:txPr>
    </c:legend>
    <c:plotVisOnly val="1"/>
  </c:chart>
</c:chartSpace>
</file>

<file path=xl/charts/chart28.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Revenue</a:t>
            </a:r>
          </a:p>
        </c:rich>
      </c:tx>
      <c:overlay val="0"/>
    </c:title>
    <c:plotArea>
      <c:layout/>
      <c:lineChart>
        <c:ser>
          <c:idx val="0"/>
          <c:order val="0"/>
          <c:tx>
            <c:strRef>
              <c:f>Marketing_report!$AF$38</c:f>
            </c:strRef>
          </c:tx>
          <c:marker>
            <c:symbol val="none"/>
          </c:marker>
          <c:cat>
            <c:strRef>
              <c:f>Marketing_report!$A$41:$A$92</c:f>
            </c:strRef>
          </c:cat>
          <c:val>
            <c:numRef>
              <c:f>Marketing_report!$AF$39:$AF$90</c:f>
              <c:numCache/>
            </c:numRef>
          </c:val>
          <c:smooth val="0"/>
        </c:ser>
        <c:ser>
          <c:idx val="1"/>
          <c:order val="1"/>
          <c:tx>
            <c:strRef>
              <c:f>Marketing_report!$AG$38</c:f>
            </c:strRef>
          </c:tx>
          <c:marker>
            <c:symbol val="none"/>
          </c:marker>
          <c:cat>
            <c:strRef>
              <c:f>Marketing_report!$A$41:$A$92</c:f>
            </c:strRef>
          </c:cat>
          <c:val>
            <c:numRef>
              <c:f>Marketing_report!$AG$39:$AG$90</c:f>
              <c:numCache/>
            </c:numRef>
          </c:val>
          <c:smooth val="0"/>
        </c:ser>
        <c:axId val="1395794035"/>
        <c:axId val="1395512703"/>
      </c:lineChart>
      <c:catAx>
        <c:axId val="1395794035"/>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395512703"/>
      </c:catAx>
      <c:valAx>
        <c:axId val="139551270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395794035"/>
      </c:valAx>
    </c:plotArea>
    <c:legend>
      <c:legendPos val="r"/>
      <c:overlay val="0"/>
      <c:txPr>
        <a:bodyPr/>
        <a:lstStyle/>
        <a:p>
          <a:pPr lvl="0">
            <a:defRPr b="0" i="0">
              <a:solidFill>
                <a:srgbClr val="1A1A1A"/>
              </a:solidFill>
              <a:latin typeface="+mn-lt"/>
            </a:defRPr>
          </a:pPr>
        </a:p>
      </c:txPr>
    </c:legend>
    <c:plotVisOnly val="1"/>
  </c:chart>
</c:chartSpace>
</file>

<file path=xl/charts/chart29.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Transaction</a:t>
            </a:r>
          </a:p>
        </c:rich>
      </c:tx>
      <c:overlay val="0"/>
    </c:title>
    <c:plotArea>
      <c:layout/>
      <c:lineChart>
        <c:ser>
          <c:idx val="0"/>
          <c:order val="0"/>
          <c:tx>
            <c:strRef>
              <c:f>Marketing_report!$AH$38</c:f>
            </c:strRef>
          </c:tx>
          <c:marker>
            <c:symbol val="none"/>
          </c:marker>
          <c:cat>
            <c:strRef>
              <c:f>Marketing_report!$A$41:$A$92</c:f>
            </c:strRef>
          </c:cat>
          <c:val>
            <c:numRef>
              <c:f>Marketing_report!$AH$39:$AH$90</c:f>
              <c:numCache/>
            </c:numRef>
          </c:val>
          <c:smooth val="0"/>
        </c:ser>
        <c:ser>
          <c:idx val="1"/>
          <c:order val="1"/>
          <c:tx>
            <c:strRef>
              <c:f>Marketing_report!$AI$38</c:f>
            </c:strRef>
          </c:tx>
          <c:marker>
            <c:symbol val="none"/>
          </c:marker>
          <c:cat>
            <c:strRef>
              <c:f>Marketing_report!$A$41:$A$92</c:f>
            </c:strRef>
          </c:cat>
          <c:val>
            <c:numRef>
              <c:f>Marketing_report!$AI$39:$AI$90</c:f>
              <c:numCache/>
            </c:numRef>
          </c:val>
          <c:smooth val="0"/>
        </c:ser>
        <c:axId val="463204953"/>
        <c:axId val="1874297036"/>
      </c:lineChart>
      <c:catAx>
        <c:axId val="463204953"/>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874297036"/>
      </c:catAx>
      <c:valAx>
        <c:axId val="187429703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463204953"/>
      </c:valAx>
    </c:plotArea>
    <c:legend>
      <c:legendPos val="r"/>
      <c:overlay val="0"/>
      <c:txPr>
        <a:bodyPr/>
        <a:lstStyle/>
        <a:p>
          <a:pPr lvl="0">
            <a:defRPr b="0" i="0">
              <a:solidFill>
                <a:srgbClr val="1A1A1A"/>
              </a:solidFill>
              <a:latin typeface="+mn-lt"/>
            </a:defRPr>
          </a:pPr>
        </a:p>
      </c:txPr>
    </c:legend>
    <c:plotVisOnly val="1"/>
  </c:chart>
</c:chartSpace>
</file>

<file path=xl/charts/chart30.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Conversion rate</a:t>
            </a:r>
          </a:p>
        </c:rich>
      </c:tx>
      <c:overlay val="0"/>
    </c:title>
    <c:plotArea>
      <c:layout/>
      <c:lineChart>
        <c:ser>
          <c:idx val="0"/>
          <c:order val="0"/>
          <c:tx>
            <c:strRef>
              <c:f>Marketing_report!$AJ$38</c:f>
            </c:strRef>
          </c:tx>
          <c:marker>
            <c:symbol val="none"/>
          </c:marker>
          <c:cat>
            <c:strRef>
              <c:f>Marketing_report!$A$41:$A$92</c:f>
            </c:strRef>
          </c:cat>
          <c:val>
            <c:numRef>
              <c:f>Marketing_report!$AJ$39:$AJ$90</c:f>
              <c:numCache/>
            </c:numRef>
          </c:val>
          <c:smooth val="0"/>
        </c:ser>
        <c:ser>
          <c:idx val="1"/>
          <c:order val="1"/>
          <c:tx>
            <c:strRef>
              <c:f>Marketing_report!$AK$38</c:f>
            </c:strRef>
          </c:tx>
          <c:marker>
            <c:symbol val="none"/>
          </c:marker>
          <c:cat>
            <c:strRef>
              <c:f>Marketing_report!$A$41:$A$92</c:f>
            </c:strRef>
          </c:cat>
          <c:val>
            <c:numRef>
              <c:f>Marketing_report!$AK$39:$AK$90</c:f>
              <c:numCache/>
            </c:numRef>
          </c:val>
          <c:smooth val="0"/>
        </c:ser>
        <c:axId val="2137492181"/>
        <c:axId val="439097779"/>
      </c:lineChart>
      <c:catAx>
        <c:axId val="2137492181"/>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439097779"/>
      </c:catAx>
      <c:valAx>
        <c:axId val="439097779"/>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2137492181"/>
      </c:valAx>
    </c:plotArea>
    <c:legend>
      <c:legendPos val="r"/>
      <c:overlay val="0"/>
      <c:txPr>
        <a:bodyPr/>
        <a:lstStyle/>
        <a:p>
          <a:pPr lvl="0">
            <a:defRPr b="0" i="0">
              <a:solidFill>
                <a:srgbClr val="1A1A1A"/>
              </a:solidFill>
              <a:latin typeface="+mn-lt"/>
            </a:defRPr>
          </a:pPr>
        </a:p>
      </c:txPr>
    </c:legend>
    <c:plotVisOnly val="1"/>
  </c:chart>
</c:chartSpace>
</file>

<file path=xl/charts/chart3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AOV</a:t>
            </a:r>
          </a:p>
        </c:rich>
      </c:tx>
      <c:overlay val="0"/>
    </c:title>
    <c:plotArea>
      <c:layout/>
      <c:lineChart>
        <c:ser>
          <c:idx val="0"/>
          <c:order val="0"/>
          <c:tx>
            <c:strRef>
              <c:f>Marketing_report!$AL$38</c:f>
            </c:strRef>
          </c:tx>
          <c:marker>
            <c:symbol val="none"/>
          </c:marker>
          <c:cat>
            <c:strRef>
              <c:f>Marketing_report!$A$41:$A$92</c:f>
            </c:strRef>
          </c:cat>
          <c:val>
            <c:numRef>
              <c:f>Marketing_report!$AL$39:$AL$90</c:f>
              <c:numCache/>
            </c:numRef>
          </c:val>
          <c:smooth val="0"/>
        </c:ser>
        <c:ser>
          <c:idx val="1"/>
          <c:order val="1"/>
          <c:tx>
            <c:strRef>
              <c:f>Marketing_report!$AM$38</c:f>
            </c:strRef>
          </c:tx>
          <c:marker>
            <c:symbol val="none"/>
          </c:marker>
          <c:cat>
            <c:strRef>
              <c:f>Marketing_report!$A$41:$A$92</c:f>
            </c:strRef>
          </c:cat>
          <c:val>
            <c:numRef>
              <c:f>Marketing_report!$AM$39:$AM$90</c:f>
              <c:numCache/>
            </c:numRef>
          </c:val>
          <c:smooth val="0"/>
        </c:ser>
        <c:axId val="1555478245"/>
        <c:axId val="2017051807"/>
      </c:lineChart>
      <c:catAx>
        <c:axId val="1555478245"/>
        <c:scaling>
          <c:orientation val="minMax"/>
        </c:scaling>
        <c:delete val="0"/>
        <c:axPos val="b"/>
        <c:title>
          <c:tx>
            <c:rich>
              <a:bodyPr/>
              <a:lstStyle/>
              <a:p>
                <a:pPr lvl="0">
                  <a:defRPr b="0" i="0">
                    <a:solidFill>
                      <a:srgbClr val="000000"/>
                    </a:solidFill>
                    <a:latin typeface="+mn-lt"/>
                  </a:defRPr>
                </a:pPr>
                <a:r>
                  <a:rPr b="0" i="0">
                    <a:solidFill>
                      <a:srgbClr val="000000"/>
                    </a:solidFill>
                    <a:latin typeface="+mn-lt"/>
                  </a:rPr>
                  <a:t>Week </a:t>
                </a:r>
              </a:p>
            </c:rich>
          </c:tx>
          <c:overlay val="0"/>
        </c:title>
        <c:numFmt formatCode="General" sourceLinked="1"/>
        <c:majorTickMark val="none"/>
        <c:minorTickMark val="none"/>
        <c:spPr/>
        <c:txPr>
          <a:bodyPr/>
          <a:lstStyle/>
          <a:p>
            <a:pPr lvl="0">
              <a:defRPr b="0" i="0">
                <a:solidFill>
                  <a:srgbClr val="000000"/>
                </a:solidFill>
                <a:latin typeface="+mn-lt"/>
              </a:defRPr>
            </a:pPr>
          </a:p>
        </c:txPr>
        <c:crossAx val="2017051807"/>
      </c:catAx>
      <c:valAx>
        <c:axId val="201705180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555478245"/>
      </c:valAx>
    </c:plotArea>
    <c:legend>
      <c:legendPos val="r"/>
      <c:overlay val="0"/>
      <c:txPr>
        <a:bodyPr/>
        <a:lstStyle/>
        <a:p>
          <a:pPr lvl="0">
            <a:defRPr b="0" i="0">
              <a:solidFill>
                <a:srgbClr val="1A1A1A"/>
              </a:solidFill>
              <a:latin typeface="+mn-lt"/>
            </a:defRPr>
          </a:pPr>
        </a:p>
      </c:txPr>
    </c:legend>
    <c:plotVisOnly val="1"/>
  </c:chart>
</c:chartSpace>
</file>

<file path=xl/charts/chart3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Adtraction</a:t>
            </a:r>
          </a:p>
        </c:rich>
      </c:tx>
      <c:overlay val="0"/>
    </c:title>
    <c:plotArea>
      <c:layout/>
      <c:lineChart>
        <c:ser>
          <c:idx val="0"/>
          <c:order val="0"/>
          <c:tx>
            <c:strRef>
              <c:f>Marketing_report!$AE$22</c:f>
            </c:strRef>
          </c:tx>
          <c:marker>
            <c:symbol val="none"/>
          </c:marker>
          <c:cat>
            <c:strRef>
              <c:f>Marketing_report!$AF$21:$AQ$21</c:f>
            </c:strRef>
          </c:cat>
          <c:val>
            <c:numRef>
              <c:f>Marketing_report!$AF$22:$AQ$22</c:f>
              <c:numCache/>
            </c:numRef>
          </c:val>
          <c:smooth val="0"/>
        </c:ser>
        <c:ser>
          <c:idx val="1"/>
          <c:order val="1"/>
          <c:tx>
            <c:strRef>
              <c:f>Marketing_report!$AE$25</c:f>
            </c:strRef>
          </c:tx>
          <c:marker>
            <c:symbol val="none"/>
          </c:marker>
          <c:trendline>
            <c:name/>
            <c:spPr>
              <a:ln w="19050">
                <a:solidFill>
                  <a:srgbClr val="000000">
                    <a:alpha val="0"/>
                  </a:srgbClr>
                </a:solidFill>
              </a:ln>
            </c:spPr>
            <c:trendlineType val="linear"/>
            <c:dispRSqr val="0"/>
            <c:dispEq val="0"/>
          </c:trendline>
          <c:cat>
            <c:strRef>
              <c:f>Marketing_report!$AF$21:$AQ$21</c:f>
            </c:strRef>
          </c:cat>
          <c:val>
            <c:numRef>
              <c:f>Marketing_report!$AF$25:$AQ$25</c:f>
              <c:numCache/>
            </c:numRef>
          </c:val>
          <c:smooth val="0"/>
        </c:ser>
        <c:ser>
          <c:idx val="2"/>
          <c:order val="2"/>
          <c:tx>
            <c:strRef>
              <c:f>Marketing_report!$AE$29</c:f>
            </c:strRef>
          </c:tx>
          <c:marker>
            <c:symbol val="none"/>
          </c:marker>
          <c:cat>
            <c:strRef>
              <c:f>Marketing_report!$AF$21:$AQ$21</c:f>
            </c:strRef>
          </c:cat>
          <c:val>
            <c:numRef>
              <c:f>Marketing_report!$AF$29:$AQ$29</c:f>
              <c:numCache/>
            </c:numRef>
          </c:val>
          <c:smooth val="0"/>
        </c:ser>
        <c:axId val="903368756"/>
        <c:axId val="549103237"/>
      </c:lineChart>
      <c:catAx>
        <c:axId val="90336875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549103237"/>
      </c:catAx>
      <c:valAx>
        <c:axId val="54910323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903368756"/>
      </c:valAx>
    </c:plotArea>
    <c:legend>
      <c:legendPos val="r"/>
      <c:overlay val="0"/>
      <c:txPr>
        <a:bodyPr/>
        <a:lstStyle/>
        <a:p>
          <a:pPr lvl="0">
            <a:defRPr b="0" i="0">
              <a:solidFill>
                <a:srgbClr val="1A1A1A"/>
              </a:solidFill>
              <a:latin typeface="+mn-lt"/>
            </a:defRPr>
          </a:pPr>
        </a:p>
      </c:txPr>
    </c:legend>
    <c:plotVisOnly val="1"/>
  </c:chart>
</c:chartSpace>
</file>

<file path=xl/charts/chart3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a:solidFill>
                  <a:srgbClr val="30405F"/>
                </a:solidFill>
                <a:latin typeface="+mn-lt"/>
              </a:defRPr>
            </a:pPr>
            <a:r>
              <a:rPr b="1" i="0">
                <a:solidFill>
                  <a:srgbClr val="30405F"/>
                </a:solidFill>
                <a:latin typeface="+mn-lt"/>
              </a:rPr>
              <a:t>Instagram</a:t>
            </a:r>
          </a:p>
        </c:rich>
      </c:tx>
      <c:overlay val="0"/>
    </c:title>
    <c:plotArea>
      <c:layout/>
      <c:barChart>
        <c:barDir val="col"/>
        <c:ser>
          <c:idx val="0"/>
          <c:order val="0"/>
          <c:tx>
            <c:strRef>
              <c:f>Marketing_report!$AT$23</c:f>
            </c:strRef>
          </c:tx>
          <c:spPr>
            <a:solidFill>
              <a:srgbClr val="30405F"/>
            </a:solidFill>
          </c:spPr>
          <c:cat>
            <c:strRef>
              <c:f>Marketing_report!$AU$21:$BF$21</c:f>
            </c:strRef>
          </c:cat>
          <c:val>
            <c:numRef>
              <c:f>Marketing_report!$AU$23:$BF$23</c:f>
              <c:numCache/>
            </c:numRef>
          </c:val>
        </c:ser>
        <c:ser>
          <c:idx val="1"/>
          <c:order val="1"/>
          <c:tx>
            <c:strRef>
              <c:f>Marketing_report!$AT$24</c:f>
            </c:strRef>
          </c:tx>
          <c:spPr>
            <a:solidFill>
              <a:srgbClr val="8AE5E1"/>
            </a:solidFill>
          </c:spPr>
          <c:cat>
            <c:strRef>
              <c:f>Marketing_report!$AU$21:$BF$21</c:f>
            </c:strRef>
          </c:cat>
          <c:val>
            <c:numRef>
              <c:f>Marketing_report!$AU$24:$BF$24</c:f>
              <c:numCache/>
            </c:numRef>
          </c:val>
        </c:ser>
        <c:ser>
          <c:idx val="2"/>
          <c:order val="2"/>
          <c:tx>
            <c:strRef>
              <c:f>Marketing_report!$AT$26</c:f>
            </c:strRef>
          </c:tx>
          <c:spPr>
            <a:solidFill>
              <a:srgbClr val="FF468A"/>
            </a:solidFill>
          </c:spPr>
          <c:cat>
            <c:strRef>
              <c:f>Marketing_report!$AU$21:$BF$21</c:f>
            </c:strRef>
          </c:cat>
          <c:val>
            <c:numRef>
              <c:f>Marketing_report!$AU$26:$BF$26</c:f>
              <c:numCache/>
            </c:numRef>
          </c:val>
        </c:ser>
        <c:ser>
          <c:idx val="3"/>
          <c:order val="3"/>
          <c:tx>
            <c:strRef>
              <c:f>Marketing_report!$AT$27</c:f>
            </c:strRef>
          </c:tx>
          <c:spPr>
            <a:solidFill>
              <a:srgbClr val="930FDC"/>
            </a:solidFill>
          </c:spPr>
          <c:cat>
            <c:strRef>
              <c:f>Marketing_report!$AU$21:$BF$21</c:f>
            </c:strRef>
          </c:cat>
          <c:val>
            <c:numRef>
              <c:f>Marketing_report!$AU$27:$BF$27</c:f>
              <c:numCache/>
            </c:numRef>
          </c:val>
        </c:ser>
        <c:axId val="1690346055"/>
        <c:axId val="1604423104"/>
      </c:barChart>
      <c:catAx>
        <c:axId val="169034605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mn-lt"/>
              </a:defRPr>
            </a:pPr>
          </a:p>
        </c:txPr>
        <c:crossAx val="1604423104"/>
      </c:catAx>
      <c:valAx>
        <c:axId val="160442310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a:solidFill>
                  <a:srgbClr val="000000"/>
                </a:solidFill>
                <a:latin typeface="+mn-lt"/>
              </a:defRPr>
            </a:pPr>
          </a:p>
        </c:txPr>
        <c:crossAx val="1690346055"/>
      </c:valAx>
    </c:plotArea>
    <c:legend>
      <c:legendPos val="r"/>
      <c:overlay val="0"/>
      <c:txPr>
        <a:bodyPr/>
        <a:lstStyle/>
        <a:p>
          <a:pPr lvl="0">
            <a:defRPr b="0" i="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Relationship Id="rId3" Type="http://schemas.openxmlformats.org/officeDocument/2006/relationships/chart" Target="../charts/chart8.xml"/><Relationship Id="rId4" Type="http://schemas.openxmlformats.org/officeDocument/2006/relationships/chart" Target="../charts/chart9.xml"/><Relationship Id="rId5" Type="http://schemas.openxmlformats.org/officeDocument/2006/relationships/chart" Target="../charts/chart10.xml"/><Relationship Id="rId6"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1.xml"/><Relationship Id="rId2" Type="http://schemas.openxmlformats.org/officeDocument/2006/relationships/chart" Target="../charts/chart12.xml"/><Relationship Id="rId3" Type="http://schemas.openxmlformats.org/officeDocument/2006/relationships/chart" Target="../charts/chart13.xml"/><Relationship Id="rId4" Type="http://schemas.openxmlformats.org/officeDocument/2006/relationships/chart" Target="../charts/chart14.xml"/><Relationship Id="rId5" Type="http://schemas.openxmlformats.org/officeDocument/2006/relationships/chart" Target="../charts/chart15.xml"/><Relationship Id="rId6" Type="http://schemas.openxmlformats.org/officeDocument/2006/relationships/chart" Target="../charts/chart16.xml"/><Relationship Id="rId7" Type="http://schemas.openxmlformats.org/officeDocument/2006/relationships/image" Target="../media/image1.png"/></Relationships>
</file>

<file path=xl/drawings/_rels/drawing5.xml.rels><?xml version="1.0" encoding="UTF-8" standalone="yes"?><Relationships xmlns="http://schemas.openxmlformats.org/package/2006/relationships"><Relationship Id="rId11" Type="http://schemas.openxmlformats.org/officeDocument/2006/relationships/chart" Target="../charts/chart27.xml"/><Relationship Id="rId10" Type="http://schemas.openxmlformats.org/officeDocument/2006/relationships/chart" Target="../charts/chart26.xml"/><Relationship Id="rId13" Type="http://schemas.openxmlformats.org/officeDocument/2006/relationships/chart" Target="../charts/chart29.xml"/><Relationship Id="rId12" Type="http://schemas.openxmlformats.org/officeDocument/2006/relationships/chart" Target="../charts/chart28.xml"/><Relationship Id="rId1" Type="http://schemas.openxmlformats.org/officeDocument/2006/relationships/chart" Target="../charts/chart17.xml"/><Relationship Id="rId2" Type="http://schemas.openxmlformats.org/officeDocument/2006/relationships/chart" Target="../charts/chart18.xml"/><Relationship Id="rId3" Type="http://schemas.openxmlformats.org/officeDocument/2006/relationships/chart" Target="../charts/chart19.xml"/><Relationship Id="rId4" Type="http://schemas.openxmlformats.org/officeDocument/2006/relationships/chart" Target="../charts/chart20.xml"/><Relationship Id="rId9" Type="http://schemas.openxmlformats.org/officeDocument/2006/relationships/chart" Target="../charts/chart25.xml"/><Relationship Id="rId15" Type="http://schemas.openxmlformats.org/officeDocument/2006/relationships/chart" Target="../charts/chart31.xml"/><Relationship Id="rId14" Type="http://schemas.openxmlformats.org/officeDocument/2006/relationships/chart" Target="../charts/chart30.xml"/><Relationship Id="rId17" Type="http://schemas.openxmlformats.org/officeDocument/2006/relationships/chart" Target="../charts/chart33.xml"/><Relationship Id="rId16" Type="http://schemas.openxmlformats.org/officeDocument/2006/relationships/chart" Target="../charts/chart32.xml"/><Relationship Id="rId5" Type="http://schemas.openxmlformats.org/officeDocument/2006/relationships/chart" Target="../charts/chart21.xml"/><Relationship Id="rId6" Type="http://schemas.openxmlformats.org/officeDocument/2006/relationships/chart" Target="../charts/chart22.xml"/><Relationship Id="rId18" Type="http://schemas.openxmlformats.org/officeDocument/2006/relationships/image" Target="../media/image1.png"/><Relationship Id="rId7" Type="http://schemas.openxmlformats.org/officeDocument/2006/relationships/chart" Target="../charts/chart23.xml"/><Relationship Id="rId8"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200025</xdr:rowOff>
    </xdr:from>
    <xdr:ext cx="1066800" cy="11049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952500</xdr:colOff>
      <xdr:row>4</xdr:row>
      <xdr:rowOff>0</xdr:rowOff>
    </xdr:from>
    <xdr:ext cx="11201400" cy="3057525"/>
    <xdr:graphicFrame>
      <xdr:nvGraphicFramePr>
        <xdr:cNvPr id="718256098"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238125</xdr:colOff>
      <xdr:row>46</xdr:row>
      <xdr:rowOff>133350</xdr:rowOff>
    </xdr:from>
    <xdr:ext cx="4629150" cy="2266950"/>
    <xdr:graphicFrame>
      <xdr:nvGraphicFramePr>
        <xdr:cNvPr id="1253780217" name="Chart 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9</xdr:col>
      <xdr:colOff>238125</xdr:colOff>
      <xdr:row>59</xdr:row>
      <xdr:rowOff>171450</xdr:rowOff>
    </xdr:from>
    <xdr:ext cx="4629150" cy="2314575"/>
    <xdr:graphicFrame>
      <xdr:nvGraphicFramePr>
        <xdr:cNvPr id="1475010251" name="Chart 3"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200025</xdr:colOff>
      <xdr:row>73</xdr:row>
      <xdr:rowOff>57150</xdr:rowOff>
    </xdr:from>
    <xdr:ext cx="4676775" cy="2314575"/>
    <xdr:graphicFrame>
      <xdr:nvGraphicFramePr>
        <xdr:cNvPr id="1345433006" name="Chart 4"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9</xdr:col>
      <xdr:colOff>200025</xdr:colOff>
      <xdr:row>86</xdr:row>
      <xdr:rowOff>133350</xdr:rowOff>
    </xdr:from>
    <xdr:ext cx="4676775" cy="2371725"/>
    <xdr:graphicFrame>
      <xdr:nvGraphicFramePr>
        <xdr:cNvPr id="582828990" name="Chart 5"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0</xdr:col>
      <xdr:colOff>0</xdr:colOff>
      <xdr:row>0</xdr:row>
      <xdr:rowOff>0</xdr:rowOff>
    </xdr:from>
    <xdr:ext cx="1066800" cy="1104900"/>
    <xdr:pic>
      <xdr:nvPicPr>
        <xdr:cNvPr id="0" name="image1.png" title="Image"/>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57150</xdr:colOff>
      <xdr:row>4</xdr:row>
      <xdr:rowOff>28575</xdr:rowOff>
    </xdr:from>
    <xdr:ext cx="11144250" cy="3019425"/>
    <xdr:graphicFrame>
      <xdr:nvGraphicFramePr>
        <xdr:cNvPr id="1149505029" name="Chart 6"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190500</xdr:colOff>
      <xdr:row>52</xdr:row>
      <xdr:rowOff>38100</xdr:rowOff>
    </xdr:from>
    <xdr:ext cx="4676775" cy="2266950"/>
    <xdr:graphicFrame>
      <xdr:nvGraphicFramePr>
        <xdr:cNvPr id="1567963151" name="Chart 7"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9</xdr:col>
      <xdr:colOff>190500</xdr:colOff>
      <xdr:row>65</xdr:row>
      <xdr:rowOff>9525</xdr:rowOff>
    </xdr:from>
    <xdr:ext cx="4676775" cy="2266950"/>
    <xdr:graphicFrame>
      <xdr:nvGraphicFramePr>
        <xdr:cNvPr id="1499243647" name="Chart 8"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190500</xdr:colOff>
      <xdr:row>78</xdr:row>
      <xdr:rowOff>19050</xdr:rowOff>
    </xdr:from>
    <xdr:ext cx="4676775" cy="2200275"/>
    <xdr:graphicFrame>
      <xdr:nvGraphicFramePr>
        <xdr:cNvPr id="1794355167" name="Chart 9"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9</xdr:col>
      <xdr:colOff>190500</xdr:colOff>
      <xdr:row>90</xdr:row>
      <xdr:rowOff>152400</xdr:rowOff>
    </xdr:from>
    <xdr:ext cx="4676775" cy="2352675"/>
    <xdr:graphicFrame>
      <xdr:nvGraphicFramePr>
        <xdr:cNvPr id="586086126" name="Chart 10"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0</xdr:col>
      <xdr:colOff>0</xdr:colOff>
      <xdr:row>0</xdr:row>
      <xdr:rowOff>0</xdr:rowOff>
    </xdr:from>
    <xdr:ext cx="1066800" cy="1104900"/>
    <xdr:pic>
      <xdr:nvPicPr>
        <xdr:cNvPr id="0" name="image1.png" title="Image"/>
        <xdr:cNvPicPr preferRelativeResize="0"/>
      </xdr:nvPicPr>
      <xdr:blipFill>
        <a:blip cstate="print" r:embed="rId6"/>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666750</xdr:colOff>
      <xdr:row>4</xdr:row>
      <xdr:rowOff>85725</xdr:rowOff>
    </xdr:from>
    <xdr:ext cx="4676775" cy="2695575"/>
    <xdr:graphicFrame>
      <xdr:nvGraphicFramePr>
        <xdr:cNvPr id="492032097" name="Chart 1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23</xdr:col>
      <xdr:colOff>704850</xdr:colOff>
      <xdr:row>4</xdr:row>
      <xdr:rowOff>85725</xdr:rowOff>
    </xdr:from>
    <xdr:ext cx="4676775" cy="2695575"/>
    <xdr:graphicFrame>
      <xdr:nvGraphicFramePr>
        <xdr:cNvPr id="1703404809" name="Chart 12"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9</xdr:col>
      <xdr:colOff>123825</xdr:colOff>
      <xdr:row>84</xdr:row>
      <xdr:rowOff>95250</xdr:rowOff>
    </xdr:from>
    <xdr:ext cx="4324350" cy="3600450"/>
    <xdr:graphicFrame>
      <xdr:nvGraphicFramePr>
        <xdr:cNvPr id="291397072" name="Chart 13"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24</xdr:col>
      <xdr:colOff>171450</xdr:colOff>
      <xdr:row>84</xdr:row>
      <xdr:rowOff>114300</xdr:rowOff>
    </xdr:from>
    <xdr:ext cx="4400550" cy="3581400"/>
    <xdr:graphicFrame>
      <xdr:nvGraphicFramePr>
        <xdr:cNvPr id="1633547201" name="Chart 14"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200025</xdr:colOff>
      <xdr:row>4</xdr:row>
      <xdr:rowOff>76200</xdr:rowOff>
    </xdr:from>
    <xdr:ext cx="8591550" cy="2695575"/>
    <xdr:graphicFrame>
      <xdr:nvGraphicFramePr>
        <xdr:cNvPr id="628178719" name="Chart 15"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15</xdr:col>
      <xdr:colOff>95250</xdr:colOff>
      <xdr:row>4</xdr:row>
      <xdr:rowOff>85725</xdr:rowOff>
    </xdr:from>
    <xdr:ext cx="8591550" cy="2695575"/>
    <xdr:graphicFrame>
      <xdr:nvGraphicFramePr>
        <xdr:cNvPr id="944432602" name="Chart 16"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0</xdr:col>
      <xdr:colOff>0</xdr:colOff>
      <xdr:row>0</xdr:row>
      <xdr:rowOff>0</xdr:rowOff>
    </xdr:from>
    <xdr:ext cx="1066800" cy="1104900"/>
    <xdr:pic>
      <xdr:nvPicPr>
        <xdr:cNvPr id="0" name="image1.png" title="Image"/>
        <xdr:cNvPicPr preferRelativeResize="0"/>
      </xdr:nvPicPr>
      <xdr:blipFill>
        <a:blip cstate="print" r:embed="rId7"/>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809625</xdr:colOff>
      <xdr:row>4</xdr:row>
      <xdr:rowOff>76200</xdr:rowOff>
    </xdr:from>
    <xdr:ext cx="11620500" cy="2905125"/>
    <xdr:graphicFrame>
      <xdr:nvGraphicFramePr>
        <xdr:cNvPr id="209934836" name="Chart 17"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9</xdr:col>
      <xdr:colOff>190500</xdr:colOff>
      <xdr:row>54</xdr:row>
      <xdr:rowOff>0</xdr:rowOff>
    </xdr:from>
    <xdr:ext cx="4610100" cy="2333625"/>
    <xdr:graphicFrame>
      <xdr:nvGraphicFramePr>
        <xdr:cNvPr id="1874301625" name="Chart 18"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9</xdr:col>
      <xdr:colOff>190500</xdr:colOff>
      <xdr:row>80</xdr:row>
      <xdr:rowOff>57150</xdr:rowOff>
    </xdr:from>
    <xdr:ext cx="4610100" cy="2362200"/>
    <xdr:graphicFrame>
      <xdr:nvGraphicFramePr>
        <xdr:cNvPr id="1711907705" name="Chart 19"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9</xdr:col>
      <xdr:colOff>190500</xdr:colOff>
      <xdr:row>67</xdr:row>
      <xdr:rowOff>66675</xdr:rowOff>
    </xdr:from>
    <xdr:ext cx="4638675" cy="2333625"/>
    <xdr:graphicFrame>
      <xdr:nvGraphicFramePr>
        <xdr:cNvPr id="1243046758" name="Chart 20"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9</xdr:col>
      <xdr:colOff>190500</xdr:colOff>
      <xdr:row>41</xdr:row>
      <xdr:rowOff>47625</xdr:rowOff>
    </xdr:from>
    <xdr:ext cx="4610100" cy="2333625"/>
    <xdr:graphicFrame>
      <xdr:nvGraphicFramePr>
        <xdr:cNvPr id="107637173" name="Chart 21" title="Chart"/>
        <xdr:cNvGraphicFramePr/>
      </xdr:nvGraphicFramePr>
      <xdr:xfrm>
        <a:off x="0" y="0"/>
        <a:ext cx="0" cy="0"/>
      </xdr:xfrm>
      <a:graphic>
        <a:graphicData uri="http://schemas.openxmlformats.org/drawingml/2006/chart">
          <c:chart r:id="rId5"/>
        </a:graphicData>
      </a:graphic>
    </xdr:graphicFrame>
    <xdr:clientData fLocksWithSheet="0"/>
  </xdr:oneCellAnchor>
  <xdr:oneCellAnchor>
    <xdr:from>
      <xdr:col>16</xdr:col>
      <xdr:colOff>1343025</xdr:colOff>
      <xdr:row>4</xdr:row>
      <xdr:rowOff>85725</xdr:rowOff>
    </xdr:from>
    <xdr:ext cx="11382375" cy="2943225"/>
    <xdr:graphicFrame>
      <xdr:nvGraphicFramePr>
        <xdr:cNvPr id="1352533774" name="Chart 22" title="Chart"/>
        <xdr:cNvGraphicFramePr/>
      </xdr:nvGraphicFramePr>
      <xdr:xfrm>
        <a:off x="0" y="0"/>
        <a:ext cx="0" cy="0"/>
      </xdr:xfrm>
      <a:graphic>
        <a:graphicData uri="http://schemas.openxmlformats.org/drawingml/2006/chart">
          <c:chart r:id="rId6"/>
        </a:graphicData>
      </a:graphic>
    </xdr:graphicFrame>
    <xdr:clientData fLocksWithSheet="0"/>
  </xdr:oneCellAnchor>
  <xdr:oneCellAnchor>
    <xdr:from>
      <xdr:col>24</xdr:col>
      <xdr:colOff>114300</xdr:colOff>
      <xdr:row>78</xdr:row>
      <xdr:rowOff>200025</xdr:rowOff>
    </xdr:from>
    <xdr:ext cx="4562475" cy="2333625"/>
    <xdr:graphicFrame>
      <xdr:nvGraphicFramePr>
        <xdr:cNvPr id="2083229489" name="Chart 23" title="Chart"/>
        <xdr:cNvGraphicFramePr/>
      </xdr:nvGraphicFramePr>
      <xdr:xfrm>
        <a:off x="0" y="0"/>
        <a:ext cx="0" cy="0"/>
      </xdr:xfrm>
      <a:graphic>
        <a:graphicData uri="http://schemas.openxmlformats.org/drawingml/2006/chart">
          <c:chart r:id="rId7"/>
        </a:graphicData>
      </a:graphic>
    </xdr:graphicFrame>
    <xdr:clientData fLocksWithSheet="0"/>
  </xdr:oneCellAnchor>
  <xdr:oneCellAnchor>
    <xdr:from>
      <xdr:col>24</xdr:col>
      <xdr:colOff>114300</xdr:colOff>
      <xdr:row>53</xdr:row>
      <xdr:rowOff>180975</xdr:rowOff>
    </xdr:from>
    <xdr:ext cx="4562475" cy="2333625"/>
    <xdr:graphicFrame>
      <xdr:nvGraphicFramePr>
        <xdr:cNvPr id="404964571" name="Chart 24" title="Chart"/>
        <xdr:cNvGraphicFramePr/>
      </xdr:nvGraphicFramePr>
      <xdr:xfrm>
        <a:off x="0" y="0"/>
        <a:ext cx="0" cy="0"/>
      </xdr:xfrm>
      <a:graphic>
        <a:graphicData uri="http://schemas.openxmlformats.org/drawingml/2006/chart">
          <c:chart r:id="rId8"/>
        </a:graphicData>
      </a:graphic>
    </xdr:graphicFrame>
    <xdr:clientData fLocksWithSheet="0"/>
  </xdr:oneCellAnchor>
  <xdr:oneCellAnchor>
    <xdr:from>
      <xdr:col>24</xdr:col>
      <xdr:colOff>114300</xdr:colOff>
      <xdr:row>67</xdr:row>
      <xdr:rowOff>85725</xdr:rowOff>
    </xdr:from>
    <xdr:ext cx="4562475" cy="2266950"/>
    <xdr:graphicFrame>
      <xdr:nvGraphicFramePr>
        <xdr:cNvPr id="110600256" name="Chart 25" title="Chart"/>
        <xdr:cNvGraphicFramePr/>
      </xdr:nvGraphicFramePr>
      <xdr:xfrm>
        <a:off x="0" y="0"/>
        <a:ext cx="0" cy="0"/>
      </xdr:xfrm>
      <a:graphic>
        <a:graphicData uri="http://schemas.openxmlformats.org/drawingml/2006/chart">
          <c:chart r:id="rId9"/>
        </a:graphicData>
      </a:graphic>
    </xdr:graphicFrame>
    <xdr:clientData fLocksWithSheet="0"/>
  </xdr:oneCellAnchor>
  <xdr:oneCellAnchor>
    <xdr:from>
      <xdr:col>24</xdr:col>
      <xdr:colOff>114300</xdr:colOff>
      <xdr:row>41</xdr:row>
      <xdr:rowOff>85725</xdr:rowOff>
    </xdr:from>
    <xdr:ext cx="4562475" cy="2266950"/>
    <xdr:graphicFrame>
      <xdr:nvGraphicFramePr>
        <xdr:cNvPr id="1767287593" name="Chart 26" title="Chart"/>
        <xdr:cNvGraphicFramePr/>
      </xdr:nvGraphicFramePr>
      <xdr:xfrm>
        <a:off x="0" y="0"/>
        <a:ext cx="0" cy="0"/>
      </xdr:xfrm>
      <a:graphic>
        <a:graphicData uri="http://schemas.openxmlformats.org/drawingml/2006/chart">
          <c:chart r:id="rId10"/>
        </a:graphicData>
      </a:graphic>
    </xdr:graphicFrame>
    <xdr:clientData fLocksWithSheet="0"/>
  </xdr:oneCellAnchor>
  <xdr:oneCellAnchor>
    <xdr:from>
      <xdr:col>50</xdr:col>
      <xdr:colOff>390525</xdr:colOff>
      <xdr:row>3</xdr:row>
      <xdr:rowOff>152400</xdr:rowOff>
    </xdr:from>
    <xdr:ext cx="8077200" cy="2905125"/>
    <xdr:graphicFrame>
      <xdr:nvGraphicFramePr>
        <xdr:cNvPr id="1806838780" name="Chart 27" title="Chart"/>
        <xdr:cNvGraphicFramePr/>
      </xdr:nvGraphicFramePr>
      <xdr:xfrm>
        <a:off x="0" y="0"/>
        <a:ext cx="0" cy="0"/>
      </xdr:xfrm>
      <a:graphic>
        <a:graphicData uri="http://schemas.openxmlformats.org/drawingml/2006/chart">
          <c:chart r:id="rId11"/>
        </a:graphicData>
      </a:graphic>
    </xdr:graphicFrame>
    <xdr:clientData fLocksWithSheet="0"/>
  </xdr:oneCellAnchor>
  <xdr:oneCellAnchor>
    <xdr:from>
      <xdr:col>39</xdr:col>
      <xdr:colOff>133350</xdr:colOff>
      <xdr:row>39</xdr:row>
      <xdr:rowOff>19050</xdr:rowOff>
    </xdr:from>
    <xdr:ext cx="4467225" cy="2266950"/>
    <xdr:graphicFrame>
      <xdr:nvGraphicFramePr>
        <xdr:cNvPr id="1244715352" name="Chart 28" title="Chart"/>
        <xdr:cNvGraphicFramePr/>
      </xdr:nvGraphicFramePr>
      <xdr:xfrm>
        <a:off x="0" y="0"/>
        <a:ext cx="0" cy="0"/>
      </xdr:xfrm>
      <a:graphic>
        <a:graphicData uri="http://schemas.openxmlformats.org/drawingml/2006/chart">
          <c:chart r:id="rId12"/>
        </a:graphicData>
      </a:graphic>
    </xdr:graphicFrame>
    <xdr:clientData fLocksWithSheet="0"/>
  </xdr:oneCellAnchor>
  <xdr:oneCellAnchor>
    <xdr:from>
      <xdr:col>39</xdr:col>
      <xdr:colOff>142875</xdr:colOff>
      <xdr:row>52</xdr:row>
      <xdr:rowOff>66675</xdr:rowOff>
    </xdr:from>
    <xdr:ext cx="4467225" cy="2266950"/>
    <xdr:graphicFrame>
      <xdr:nvGraphicFramePr>
        <xdr:cNvPr id="793086232" name="Chart 29" title="Chart"/>
        <xdr:cNvGraphicFramePr/>
      </xdr:nvGraphicFramePr>
      <xdr:xfrm>
        <a:off x="0" y="0"/>
        <a:ext cx="0" cy="0"/>
      </xdr:xfrm>
      <a:graphic>
        <a:graphicData uri="http://schemas.openxmlformats.org/drawingml/2006/chart">
          <c:chart r:id="rId13"/>
        </a:graphicData>
      </a:graphic>
    </xdr:graphicFrame>
    <xdr:clientData fLocksWithSheet="0"/>
  </xdr:oneCellAnchor>
  <xdr:oneCellAnchor>
    <xdr:from>
      <xdr:col>39</xdr:col>
      <xdr:colOff>66675</xdr:colOff>
      <xdr:row>65</xdr:row>
      <xdr:rowOff>180975</xdr:rowOff>
    </xdr:from>
    <xdr:ext cx="4533900" cy="2266950"/>
    <xdr:graphicFrame>
      <xdr:nvGraphicFramePr>
        <xdr:cNvPr id="1695244398" name="Chart 30" title="Chart"/>
        <xdr:cNvGraphicFramePr/>
      </xdr:nvGraphicFramePr>
      <xdr:xfrm>
        <a:off x="0" y="0"/>
        <a:ext cx="0" cy="0"/>
      </xdr:xfrm>
      <a:graphic>
        <a:graphicData uri="http://schemas.openxmlformats.org/drawingml/2006/chart">
          <c:chart r:id="rId14"/>
        </a:graphicData>
      </a:graphic>
    </xdr:graphicFrame>
    <xdr:clientData fLocksWithSheet="0"/>
  </xdr:oneCellAnchor>
  <xdr:oneCellAnchor>
    <xdr:from>
      <xdr:col>39</xdr:col>
      <xdr:colOff>152400</xdr:colOff>
      <xdr:row>77</xdr:row>
      <xdr:rowOff>200025</xdr:rowOff>
    </xdr:from>
    <xdr:ext cx="4448175" cy="2266950"/>
    <xdr:graphicFrame>
      <xdr:nvGraphicFramePr>
        <xdr:cNvPr id="557885722" name="Chart 31" title="Chart"/>
        <xdr:cNvGraphicFramePr/>
      </xdr:nvGraphicFramePr>
      <xdr:xfrm>
        <a:off x="0" y="0"/>
        <a:ext cx="0" cy="0"/>
      </xdr:xfrm>
      <a:graphic>
        <a:graphicData uri="http://schemas.openxmlformats.org/drawingml/2006/chart">
          <c:chart r:id="rId15"/>
        </a:graphicData>
      </a:graphic>
    </xdr:graphicFrame>
    <xdr:clientData fLocksWithSheet="0"/>
  </xdr:oneCellAnchor>
  <xdr:oneCellAnchor>
    <xdr:from>
      <xdr:col>31</xdr:col>
      <xdr:colOff>838200</xdr:colOff>
      <xdr:row>3</xdr:row>
      <xdr:rowOff>152400</xdr:rowOff>
    </xdr:from>
    <xdr:ext cx="11172825" cy="3086100"/>
    <xdr:graphicFrame>
      <xdr:nvGraphicFramePr>
        <xdr:cNvPr id="740012214" name="Chart 32" title="Chart"/>
        <xdr:cNvGraphicFramePr/>
      </xdr:nvGraphicFramePr>
      <xdr:xfrm>
        <a:off x="0" y="0"/>
        <a:ext cx="0" cy="0"/>
      </xdr:xfrm>
      <a:graphic>
        <a:graphicData uri="http://schemas.openxmlformats.org/drawingml/2006/chart">
          <c:chart r:id="rId16"/>
        </a:graphicData>
      </a:graphic>
    </xdr:graphicFrame>
    <xdr:clientData fLocksWithSheet="0"/>
  </xdr:oneCellAnchor>
  <xdr:oneCellAnchor>
    <xdr:from>
      <xdr:col>45</xdr:col>
      <xdr:colOff>247650</xdr:colOff>
      <xdr:row>3</xdr:row>
      <xdr:rowOff>152400</xdr:rowOff>
    </xdr:from>
    <xdr:ext cx="6410325" cy="2905125"/>
    <xdr:graphicFrame>
      <xdr:nvGraphicFramePr>
        <xdr:cNvPr id="992197513" name="Chart 33" title="Chart"/>
        <xdr:cNvGraphicFramePr/>
      </xdr:nvGraphicFramePr>
      <xdr:xfrm>
        <a:off x="0" y="0"/>
        <a:ext cx="0" cy="0"/>
      </xdr:xfrm>
      <a:graphic>
        <a:graphicData uri="http://schemas.openxmlformats.org/drawingml/2006/chart">
          <c:chart r:id="rId17"/>
        </a:graphicData>
      </a:graphic>
    </xdr:graphicFrame>
    <xdr:clientData fLocksWithSheet="0"/>
  </xdr:oneCellAnchor>
  <xdr:oneCellAnchor>
    <xdr:from>
      <xdr:col>0</xdr:col>
      <xdr:colOff>0</xdr:colOff>
      <xdr:row>0</xdr:row>
      <xdr:rowOff>0</xdr:rowOff>
    </xdr:from>
    <xdr:ext cx="1095375" cy="1104900"/>
    <xdr:pic>
      <xdr:nvPicPr>
        <xdr:cNvPr id="0" name="image1.png" title="Image"/>
        <xdr:cNvPicPr preferRelativeResize="0"/>
      </xdr:nvPicPr>
      <xdr:blipFill>
        <a:blip cstate="print" r:embed="rId18"/>
        <a:stretch>
          <a:fillRect/>
        </a:stretch>
      </xdr:blipFill>
      <xdr:spPr>
        <a:prstGeom prst="rect">
          <a:avLst/>
        </a:prstGeom>
        <a:noFill/>
      </xdr:spPr>
    </xdr:pic>
    <xdr:clientData fLocksWithSheet="0"/>
  </xdr:oneCellAnchor>
  <xdr:oneCellAnchor>
    <xdr:from>
      <xdr:col>44</xdr:col>
      <xdr:colOff>962025</xdr:colOff>
      <xdr:row>0</xdr:row>
      <xdr:rowOff>0</xdr:rowOff>
    </xdr:from>
    <xdr:ext cx="1095375" cy="1104900"/>
    <xdr:pic>
      <xdr:nvPicPr>
        <xdr:cNvPr id="0" name="image1.png" title="Image"/>
        <xdr:cNvPicPr preferRelativeResize="0"/>
      </xdr:nvPicPr>
      <xdr:blipFill>
        <a:blip cstate="print" r:embed="rId18"/>
        <a:stretch>
          <a:fillRect/>
        </a:stretch>
      </xdr:blipFill>
      <xdr:spPr>
        <a:prstGeom prst="rect">
          <a:avLst/>
        </a:prstGeom>
        <a:noFill/>
      </xdr:spPr>
    </xdr:pic>
    <xdr:clientData fLocksWithSheet="0"/>
  </xdr:oneCellAnchor>
  <xdr:oneCellAnchor>
    <xdr:from>
      <xdr:col>29</xdr:col>
      <xdr:colOff>952500</xdr:colOff>
      <xdr:row>0</xdr:row>
      <xdr:rowOff>0</xdr:rowOff>
    </xdr:from>
    <xdr:ext cx="1095375" cy="1104900"/>
    <xdr:pic>
      <xdr:nvPicPr>
        <xdr:cNvPr id="0" name="image1.png" title="Image"/>
        <xdr:cNvPicPr preferRelativeResize="0"/>
      </xdr:nvPicPr>
      <xdr:blipFill>
        <a:blip cstate="print" r:embed="rId18"/>
        <a:stretch>
          <a:fillRect/>
        </a:stretch>
      </xdr:blipFill>
      <xdr:spPr>
        <a:prstGeom prst="rect">
          <a:avLst/>
        </a:prstGeom>
        <a:noFill/>
      </xdr:spPr>
    </xdr:pic>
    <xdr:clientData fLocksWithSheet="0"/>
  </xdr:oneCellAnchor>
  <xdr:oneCellAnchor>
    <xdr:from>
      <xdr:col>14</xdr:col>
      <xdr:colOff>971550</xdr:colOff>
      <xdr:row>0</xdr:row>
      <xdr:rowOff>0</xdr:rowOff>
    </xdr:from>
    <xdr:ext cx="1095375" cy="1104900"/>
    <xdr:pic>
      <xdr:nvPicPr>
        <xdr:cNvPr id="0" name="image1.png" title="Image"/>
        <xdr:cNvPicPr preferRelativeResize="0"/>
      </xdr:nvPicPr>
      <xdr:blipFill>
        <a:blip cstate="print" r:embed="rId18"/>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150.43"/>
    <col customWidth="1" min="2" max="2" width="37.0"/>
    <col customWidth="1" min="3" max="6" width="14.43"/>
  </cols>
  <sheetData>
    <row r="1" ht="15.75" customHeight="1">
      <c r="A1" s="1"/>
      <c r="B1" s="1"/>
      <c r="C1" s="1"/>
      <c r="D1" s="1"/>
      <c r="E1" s="1"/>
      <c r="F1" s="1"/>
      <c r="G1" s="1"/>
      <c r="H1" s="1"/>
      <c r="I1" s="1"/>
      <c r="J1" s="1"/>
      <c r="K1" s="1"/>
      <c r="L1" s="1"/>
      <c r="M1" s="1"/>
      <c r="N1" s="1"/>
      <c r="O1" s="1"/>
      <c r="P1" s="1"/>
      <c r="Q1" s="1"/>
      <c r="R1" s="1"/>
      <c r="S1" s="1"/>
      <c r="T1" s="1"/>
      <c r="U1" s="1"/>
      <c r="V1" s="1"/>
      <c r="W1" s="1"/>
      <c r="X1" s="1"/>
      <c r="Y1" s="1"/>
      <c r="Z1" s="1"/>
    </row>
    <row r="2" ht="15.75" customHeight="1">
      <c r="A2" s="1"/>
      <c r="B2" s="1"/>
      <c r="C2" s="1"/>
      <c r="D2" s="1"/>
      <c r="E2" s="1"/>
      <c r="F2" s="1"/>
      <c r="G2" s="1"/>
      <c r="H2" s="1"/>
      <c r="I2" s="1"/>
      <c r="J2" s="1"/>
      <c r="K2" s="1"/>
      <c r="L2" s="1"/>
      <c r="M2" s="1"/>
      <c r="N2" s="1"/>
      <c r="O2" s="1"/>
      <c r="P2" s="1"/>
      <c r="Q2" s="1"/>
      <c r="R2" s="1"/>
      <c r="S2" s="1"/>
      <c r="T2" s="1"/>
      <c r="U2" s="1"/>
      <c r="V2" s="1"/>
      <c r="W2" s="1"/>
      <c r="X2" s="1"/>
      <c r="Y2" s="1"/>
      <c r="Z2" s="1"/>
    </row>
    <row r="3" ht="15.75" customHeight="1">
      <c r="A3" s="1"/>
      <c r="B3" s="1"/>
      <c r="C3" s="1"/>
      <c r="D3" s="1"/>
      <c r="E3" s="1"/>
      <c r="F3" s="1"/>
      <c r="G3" s="1"/>
      <c r="H3" s="1"/>
      <c r="I3" s="1"/>
      <c r="J3" s="1"/>
      <c r="K3" s="1"/>
      <c r="L3" s="1"/>
      <c r="M3" s="1"/>
      <c r="N3" s="1"/>
      <c r="O3" s="1"/>
      <c r="P3" s="1"/>
      <c r="Q3" s="1"/>
      <c r="R3" s="1"/>
      <c r="S3" s="1"/>
      <c r="T3" s="1"/>
      <c r="U3" s="1"/>
      <c r="V3" s="1"/>
      <c r="W3" s="1"/>
      <c r="X3" s="1"/>
      <c r="Y3" s="1"/>
      <c r="Z3" s="1"/>
    </row>
    <row r="4" ht="15.75" customHeight="1">
      <c r="A4" s="1"/>
      <c r="B4" s="1"/>
      <c r="C4" s="1"/>
      <c r="D4" s="1"/>
      <c r="E4" s="1"/>
      <c r="F4" s="1"/>
      <c r="G4" s="1"/>
      <c r="H4" s="1"/>
      <c r="I4" s="1"/>
      <c r="J4" s="1"/>
      <c r="K4" s="1"/>
      <c r="L4" s="1"/>
      <c r="M4" s="1"/>
      <c r="N4" s="1"/>
      <c r="O4" s="1"/>
      <c r="P4" s="1"/>
      <c r="Q4" s="1"/>
      <c r="R4" s="1"/>
      <c r="S4" s="1"/>
      <c r="T4" s="1"/>
      <c r="U4" s="1"/>
      <c r="V4" s="1"/>
      <c r="W4" s="1"/>
      <c r="X4" s="1"/>
      <c r="Y4" s="1"/>
      <c r="Z4" s="1"/>
    </row>
    <row r="5" ht="15.75" customHeight="1">
      <c r="A5" s="1"/>
      <c r="B5" s="1"/>
      <c r="C5" s="1"/>
      <c r="D5" s="1"/>
      <c r="E5" s="1"/>
      <c r="F5" s="1"/>
      <c r="G5" s="1"/>
      <c r="H5" s="1"/>
      <c r="I5" s="1"/>
      <c r="J5" s="1"/>
      <c r="K5" s="1"/>
      <c r="L5" s="1"/>
      <c r="M5" s="1"/>
      <c r="N5" s="1"/>
      <c r="O5" s="1"/>
      <c r="P5" s="1"/>
      <c r="Q5" s="1"/>
      <c r="R5" s="1"/>
      <c r="S5" s="1"/>
      <c r="T5" s="1"/>
      <c r="U5" s="1"/>
      <c r="V5" s="1"/>
      <c r="W5" s="1"/>
      <c r="X5" s="1"/>
      <c r="Y5" s="1"/>
      <c r="Z5" s="1"/>
    </row>
    <row r="6" ht="15.75" customHeight="1">
      <c r="A6" s="2"/>
      <c r="B6" s="2"/>
      <c r="C6" s="2"/>
      <c r="D6" s="2"/>
      <c r="E6" s="2"/>
      <c r="F6" s="2"/>
      <c r="G6" s="2"/>
      <c r="H6" s="2"/>
      <c r="I6" s="2"/>
      <c r="J6" s="2"/>
      <c r="K6" s="2"/>
      <c r="L6" s="2"/>
      <c r="M6" s="2"/>
      <c r="N6" s="2"/>
      <c r="O6" s="2"/>
      <c r="P6" s="2"/>
      <c r="Q6" s="2"/>
      <c r="R6" s="2"/>
      <c r="S6" s="2"/>
      <c r="T6" s="2"/>
      <c r="U6" s="2"/>
      <c r="V6" s="1"/>
      <c r="W6" s="1"/>
      <c r="X6" s="1"/>
      <c r="Y6" s="1"/>
      <c r="Z6" s="1"/>
    </row>
    <row r="7" ht="15.75" customHeight="1">
      <c r="A7" s="3"/>
      <c r="B7" s="3"/>
      <c r="C7" s="3"/>
      <c r="D7" s="3"/>
      <c r="E7" s="3"/>
      <c r="F7" s="3"/>
      <c r="G7" s="3"/>
      <c r="H7" s="3"/>
      <c r="I7" s="3"/>
      <c r="J7" s="3"/>
      <c r="K7" s="3"/>
      <c r="L7" s="3"/>
      <c r="M7" s="3"/>
      <c r="N7" s="3"/>
      <c r="O7" s="3"/>
      <c r="P7" s="3"/>
      <c r="Q7" s="3"/>
      <c r="R7" s="3"/>
      <c r="S7" s="3"/>
      <c r="T7" s="3"/>
      <c r="U7" s="3"/>
      <c r="V7" s="4"/>
      <c r="W7" s="4"/>
      <c r="X7" s="4"/>
      <c r="Y7" s="4"/>
      <c r="Z7" s="4"/>
    </row>
    <row r="8" ht="15.75" customHeight="1">
      <c r="A8" s="5" t="s">
        <v>0</v>
      </c>
      <c r="B8" s="3"/>
      <c r="C8" s="3"/>
      <c r="D8" s="3"/>
      <c r="E8" s="3"/>
      <c r="F8" s="3"/>
      <c r="G8" s="3"/>
      <c r="H8" s="3"/>
      <c r="I8" s="3"/>
      <c r="J8" s="3"/>
      <c r="K8" s="3"/>
      <c r="L8" s="3"/>
      <c r="M8" s="3"/>
      <c r="N8" s="3"/>
      <c r="O8" s="3"/>
      <c r="P8" s="3"/>
      <c r="Q8" s="3"/>
      <c r="R8" s="3"/>
      <c r="S8" s="3"/>
      <c r="T8" s="3"/>
      <c r="U8" s="3"/>
      <c r="V8" s="4"/>
      <c r="W8" s="4"/>
      <c r="X8" s="4"/>
      <c r="Y8" s="4"/>
      <c r="Z8" s="4"/>
    </row>
    <row r="9" ht="15.75" customHeight="1">
      <c r="A9" s="6" t="s">
        <v>1</v>
      </c>
      <c r="B9" s="3"/>
      <c r="C9" s="3"/>
      <c r="D9" s="3"/>
      <c r="E9" s="3"/>
      <c r="F9" s="3"/>
      <c r="G9" s="3"/>
      <c r="H9" s="3"/>
      <c r="I9" s="3"/>
      <c r="J9" s="3"/>
      <c r="K9" s="3"/>
      <c r="L9" s="3"/>
      <c r="M9" s="3"/>
      <c r="N9" s="3"/>
      <c r="O9" s="3"/>
      <c r="P9" s="3"/>
      <c r="Q9" s="3"/>
      <c r="R9" s="3"/>
      <c r="S9" s="3"/>
      <c r="T9" s="3"/>
      <c r="U9" s="3"/>
      <c r="V9" s="4"/>
      <c r="W9" s="4"/>
      <c r="X9" s="4"/>
      <c r="Y9" s="4"/>
      <c r="Z9" s="4"/>
    </row>
    <row r="10" ht="15.75" customHeight="1">
      <c r="A10" s="6" t="s">
        <v>2</v>
      </c>
      <c r="B10" s="3"/>
      <c r="C10" s="3"/>
      <c r="D10" s="3"/>
      <c r="E10" s="3"/>
      <c r="F10" s="3"/>
      <c r="G10" s="3"/>
      <c r="H10" s="3"/>
      <c r="I10" s="3"/>
      <c r="J10" s="3"/>
      <c r="K10" s="3"/>
      <c r="L10" s="3"/>
      <c r="M10" s="3"/>
      <c r="N10" s="3"/>
      <c r="O10" s="3"/>
      <c r="P10" s="3"/>
      <c r="Q10" s="3"/>
      <c r="R10" s="3"/>
      <c r="S10" s="3"/>
      <c r="T10" s="3"/>
      <c r="U10" s="3"/>
      <c r="V10" s="4"/>
      <c r="W10" s="4"/>
      <c r="X10" s="4"/>
      <c r="Y10" s="4"/>
      <c r="Z10" s="4"/>
    </row>
    <row r="11" ht="15.75" customHeight="1">
      <c r="A11" s="3"/>
      <c r="B11" s="3"/>
      <c r="C11" s="3"/>
      <c r="D11" s="3"/>
      <c r="E11" s="3"/>
      <c r="F11" s="3"/>
      <c r="G11" s="3"/>
      <c r="H11" s="3"/>
      <c r="I11" s="3"/>
      <c r="J11" s="3"/>
      <c r="K11" s="3"/>
      <c r="L11" s="3"/>
      <c r="M11" s="3"/>
      <c r="N11" s="3"/>
      <c r="O11" s="3"/>
      <c r="P11" s="3"/>
      <c r="Q11" s="3"/>
      <c r="R11" s="3"/>
      <c r="S11" s="3"/>
      <c r="T11" s="3"/>
      <c r="U11" s="3"/>
      <c r="V11" s="4"/>
      <c r="W11" s="4"/>
      <c r="X11" s="4"/>
      <c r="Y11" s="4"/>
      <c r="Z11" s="4"/>
    </row>
    <row r="12" ht="15.75" customHeight="1">
      <c r="A12" s="5" t="s">
        <v>3</v>
      </c>
      <c r="B12" s="3"/>
      <c r="C12" s="3"/>
      <c r="D12" s="3"/>
      <c r="E12" s="3"/>
      <c r="F12" s="3"/>
      <c r="G12" s="3"/>
      <c r="H12" s="3"/>
      <c r="I12" s="3"/>
      <c r="J12" s="3"/>
      <c r="K12" s="3"/>
      <c r="L12" s="3"/>
      <c r="M12" s="3"/>
      <c r="N12" s="3"/>
      <c r="O12" s="3"/>
      <c r="P12" s="3"/>
      <c r="Q12" s="3"/>
      <c r="R12" s="3"/>
      <c r="S12" s="3"/>
      <c r="T12" s="3"/>
      <c r="U12" s="3"/>
      <c r="V12" s="4"/>
      <c r="W12" s="4"/>
      <c r="X12" s="4"/>
      <c r="Y12" s="4"/>
      <c r="Z12" s="4"/>
    </row>
    <row r="13" ht="15.75" customHeight="1">
      <c r="A13" s="3"/>
      <c r="B13" s="3"/>
      <c r="C13" s="3"/>
      <c r="D13" s="3"/>
      <c r="E13" s="3"/>
      <c r="F13" s="3"/>
      <c r="G13" s="3"/>
      <c r="H13" s="3"/>
      <c r="I13" s="3"/>
      <c r="J13" s="3"/>
      <c r="K13" s="3"/>
      <c r="L13" s="3"/>
      <c r="M13" s="3"/>
      <c r="N13" s="3"/>
      <c r="O13" s="3"/>
      <c r="P13" s="3"/>
      <c r="Q13" s="3"/>
      <c r="R13" s="3"/>
      <c r="S13" s="3"/>
      <c r="T13" s="3"/>
      <c r="U13" s="3"/>
      <c r="V13" s="4"/>
      <c r="W13" s="4"/>
      <c r="X13" s="4"/>
      <c r="Y13" s="4"/>
      <c r="Z13" s="4"/>
    </row>
    <row r="14" ht="15.75" customHeight="1">
      <c r="A14" s="6" t="s">
        <v>4</v>
      </c>
      <c r="B14" s="3"/>
      <c r="C14" s="3"/>
      <c r="D14" s="3"/>
      <c r="E14" s="3"/>
      <c r="F14" s="3"/>
      <c r="G14" s="3"/>
      <c r="H14" s="3"/>
      <c r="I14" s="3"/>
      <c r="J14" s="3"/>
      <c r="K14" s="3"/>
      <c r="L14" s="3"/>
      <c r="M14" s="3"/>
      <c r="N14" s="3"/>
      <c r="O14" s="3"/>
      <c r="P14" s="3"/>
      <c r="Q14" s="3"/>
      <c r="R14" s="3"/>
      <c r="S14" s="3"/>
      <c r="T14" s="3"/>
      <c r="U14" s="3"/>
      <c r="V14" s="4"/>
      <c r="W14" s="4"/>
      <c r="X14" s="4"/>
      <c r="Y14" s="4"/>
      <c r="Z14" s="4"/>
    </row>
    <row r="15" ht="15.75" customHeight="1">
      <c r="A15" s="3"/>
      <c r="B15" s="3"/>
      <c r="C15" s="3"/>
      <c r="D15" s="3"/>
      <c r="E15" s="3"/>
      <c r="F15" s="3"/>
      <c r="G15" s="3"/>
      <c r="H15" s="3"/>
      <c r="I15" s="3"/>
      <c r="J15" s="3"/>
      <c r="K15" s="3"/>
      <c r="L15" s="3"/>
      <c r="M15" s="3"/>
      <c r="N15" s="3"/>
      <c r="O15" s="3"/>
      <c r="P15" s="3"/>
      <c r="Q15" s="3"/>
      <c r="R15" s="3"/>
      <c r="S15" s="3"/>
      <c r="T15" s="3"/>
      <c r="U15" s="3"/>
      <c r="V15" s="4"/>
      <c r="W15" s="4"/>
      <c r="X15" s="4"/>
      <c r="Y15" s="4"/>
      <c r="Z15" s="4"/>
    </row>
    <row r="16" ht="15.75" customHeight="1">
      <c r="A16" s="3"/>
      <c r="B16" s="3"/>
      <c r="C16" s="3"/>
      <c r="D16" s="3"/>
      <c r="E16" s="3"/>
      <c r="F16" s="3"/>
      <c r="G16" s="3"/>
      <c r="H16" s="3"/>
      <c r="I16" s="3"/>
      <c r="J16" s="3"/>
      <c r="K16" s="3"/>
      <c r="L16" s="3"/>
      <c r="M16" s="3"/>
      <c r="N16" s="3"/>
      <c r="O16" s="3"/>
      <c r="P16" s="3"/>
      <c r="Q16" s="3"/>
      <c r="R16" s="3"/>
      <c r="S16" s="3"/>
      <c r="T16" s="3"/>
      <c r="U16" s="3"/>
      <c r="V16" s="4"/>
      <c r="W16" s="4"/>
      <c r="X16" s="4"/>
      <c r="Y16" s="4"/>
      <c r="Z16" s="4"/>
    </row>
    <row r="17" ht="15.75" customHeight="1">
      <c r="A17" s="6" t="s">
        <v>5</v>
      </c>
      <c r="B17" s="3"/>
      <c r="C17" s="3"/>
      <c r="D17" s="3"/>
      <c r="E17" s="3"/>
      <c r="F17" s="3"/>
      <c r="G17" s="3"/>
      <c r="H17" s="3"/>
      <c r="I17" s="3"/>
      <c r="J17" s="3"/>
      <c r="K17" s="3"/>
      <c r="L17" s="3"/>
      <c r="M17" s="3"/>
      <c r="N17" s="3"/>
      <c r="O17" s="3"/>
      <c r="P17" s="3"/>
      <c r="Q17" s="3"/>
      <c r="R17" s="3"/>
      <c r="S17" s="3"/>
      <c r="T17" s="3"/>
      <c r="U17" s="3"/>
      <c r="V17" s="4"/>
      <c r="W17" s="4"/>
      <c r="X17" s="4"/>
      <c r="Y17" s="4"/>
      <c r="Z17" s="4"/>
    </row>
    <row r="18"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conditionalFormatting sqref="A17">
    <cfRule type="notContainsBlanks" dxfId="0" priority="1">
      <formula>LEN(TRIM(A17))&gt;0</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33.0"/>
    <col customWidth="1" min="2" max="6" width="14.43"/>
    <col customWidth="1" min="14" max="14" width="18.57"/>
  </cols>
  <sheetData>
    <row r="1" ht="15.75" customHeight="1">
      <c r="A1" s="7"/>
      <c r="B1" s="8"/>
      <c r="C1" s="8"/>
      <c r="D1" s="8"/>
      <c r="E1" s="8"/>
      <c r="F1" s="8"/>
      <c r="G1" s="8"/>
      <c r="H1" s="8"/>
      <c r="I1" s="8"/>
      <c r="J1" s="8"/>
      <c r="K1" s="8"/>
      <c r="L1" s="8"/>
      <c r="M1" s="8"/>
      <c r="N1" s="9"/>
    </row>
    <row r="2" ht="15.75" customHeight="1">
      <c r="A2" s="10"/>
      <c r="B2" s="11" t="s">
        <v>6</v>
      </c>
      <c r="C2" s="12"/>
      <c r="D2" s="12"/>
      <c r="E2" s="12"/>
      <c r="F2" s="12"/>
      <c r="G2" s="12"/>
      <c r="H2" s="12"/>
      <c r="I2" s="12"/>
      <c r="J2" s="12"/>
      <c r="K2" s="12"/>
      <c r="L2" s="12"/>
      <c r="M2" s="12"/>
      <c r="N2" s="13"/>
    </row>
    <row r="3" ht="33.0" customHeight="1">
      <c r="A3" s="14"/>
      <c r="B3" s="15"/>
      <c r="C3" s="15"/>
      <c r="D3" s="15"/>
      <c r="E3" s="15"/>
      <c r="F3" s="15"/>
      <c r="G3" s="15"/>
      <c r="H3" s="15"/>
      <c r="I3" s="15"/>
      <c r="J3" s="15"/>
      <c r="K3" s="15"/>
      <c r="L3" s="15"/>
      <c r="M3" s="15"/>
      <c r="N3" s="16"/>
    </row>
    <row r="4" ht="15.75" customHeight="1">
      <c r="A4" s="17"/>
      <c r="B4" s="18"/>
      <c r="C4" s="18"/>
      <c r="D4" s="18"/>
      <c r="E4" s="18"/>
      <c r="F4" s="18"/>
      <c r="G4" s="18"/>
      <c r="H4" s="18"/>
      <c r="I4" s="18"/>
      <c r="J4" s="18"/>
      <c r="K4" s="18"/>
      <c r="L4" s="18"/>
      <c r="M4" s="18"/>
      <c r="N4" s="19"/>
    </row>
    <row r="5" ht="15.75" customHeight="1">
      <c r="A5" s="20"/>
      <c r="B5" s="21"/>
      <c r="C5" s="21"/>
      <c r="D5" s="21"/>
      <c r="E5" s="21"/>
      <c r="F5" s="21"/>
      <c r="G5" s="21"/>
      <c r="H5" s="21"/>
      <c r="I5" s="21"/>
      <c r="J5" s="21"/>
      <c r="K5" s="21"/>
      <c r="L5" s="21"/>
      <c r="M5" s="21"/>
      <c r="N5" s="22"/>
    </row>
    <row r="6" ht="15.75" customHeight="1">
      <c r="A6" s="20"/>
      <c r="B6" s="21"/>
      <c r="C6" s="21"/>
      <c r="D6" s="21"/>
      <c r="E6" s="21"/>
      <c r="F6" s="21"/>
      <c r="G6" s="21"/>
      <c r="H6" s="21"/>
      <c r="I6" s="21"/>
      <c r="J6" s="21"/>
      <c r="K6" s="21"/>
      <c r="L6" s="21"/>
      <c r="M6" s="21"/>
      <c r="N6" s="22"/>
    </row>
    <row r="7" ht="15.75" customHeight="1">
      <c r="A7" s="20"/>
      <c r="B7" s="21"/>
      <c r="C7" s="21"/>
      <c r="D7" s="21"/>
      <c r="E7" s="21"/>
      <c r="F7" s="21"/>
      <c r="G7" s="21"/>
      <c r="H7" s="21"/>
      <c r="I7" s="21"/>
      <c r="J7" s="21"/>
      <c r="K7" s="21"/>
      <c r="L7" s="21"/>
      <c r="M7" s="21"/>
      <c r="N7" s="22"/>
    </row>
    <row r="8" ht="15.75" customHeight="1">
      <c r="A8" s="20"/>
      <c r="B8" s="21"/>
      <c r="C8" s="21"/>
      <c r="D8" s="21"/>
      <c r="E8" s="21"/>
      <c r="F8" s="21"/>
      <c r="G8" s="21"/>
      <c r="H8" s="21"/>
      <c r="I8" s="21"/>
      <c r="J8" s="21"/>
      <c r="K8" s="21"/>
      <c r="L8" s="21"/>
      <c r="M8" s="21"/>
      <c r="N8" s="22"/>
    </row>
    <row r="9" ht="15.75" customHeight="1">
      <c r="A9" s="20"/>
      <c r="B9" s="21"/>
      <c r="C9" s="21"/>
      <c r="D9" s="21"/>
      <c r="E9" s="21"/>
      <c r="F9" s="21"/>
      <c r="G9" s="21"/>
      <c r="H9" s="21"/>
      <c r="I9" s="21"/>
      <c r="J9" s="21"/>
      <c r="K9" s="21"/>
      <c r="L9" s="21"/>
      <c r="M9" s="21"/>
      <c r="N9" s="22"/>
    </row>
    <row r="10" ht="15.75" customHeight="1">
      <c r="A10" s="20"/>
      <c r="B10" s="21"/>
      <c r="C10" s="21"/>
      <c r="D10" s="21"/>
      <c r="E10" s="21"/>
      <c r="F10" s="21"/>
      <c r="G10" s="21"/>
      <c r="H10" s="21"/>
      <c r="I10" s="21"/>
      <c r="J10" s="21"/>
      <c r="K10" s="21"/>
      <c r="L10" s="21"/>
      <c r="M10" s="21"/>
      <c r="N10" s="22"/>
    </row>
    <row r="11" ht="15.75" customHeight="1">
      <c r="A11" s="20"/>
      <c r="B11" s="21"/>
      <c r="C11" s="21"/>
      <c r="D11" s="21"/>
      <c r="E11" s="21"/>
      <c r="F11" s="21"/>
      <c r="G11" s="21"/>
      <c r="H11" s="21"/>
      <c r="I11" s="21"/>
      <c r="J11" s="21"/>
      <c r="K11" s="21"/>
      <c r="L11" s="21"/>
      <c r="M11" s="21"/>
      <c r="N11" s="22"/>
    </row>
    <row r="12" ht="15.75" customHeight="1">
      <c r="A12" s="20"/>
      <c r="B12" s="21"/>
      <c r="C12" s="21"/>
      <c r="D12" s="21"/>
      <c r="E12" s="21"/>
      <c r="F12" s="21"/>
      <c r="G12" s="21"/>
      <c r="H12" s="21"/>
      <c r="I12" s="21"/>
      <c r="J12" s="21"/>
      <c r="K12" s="21"/>
      <c r="L12" s="21"/>
      <c r="M12" s="21"/>
      <c r="N12" s="22"/>
    </row>
    <row r="13" ht="15.75" customHeight="1">
      <c r="A13" s="20"/>
      <c r="B13" s="21"/>
      <c r="C13" s="21"/>
      <c r="D13" s="21"/>
      <c r="E13" s="21"/>
      <c r="F13" s="21"/>
      <c r="G13" s="21"/>
      <c r="H13" s="21"/>
      <c r="I13" s="21"/>
      <c r="J13" s="21"/>
      <c r="K13" s="21"/>
      <c r="L13" s="21"/>
      <c r="M13" s="21"/>
      <c r="N13" s="22"/>
    </row>
    <row r="14" ht="15.75" customHeight="1">
      <c r="A14" s="20"/>
      <c r="B14" s="21"/>
      <c r="C14" s="21"/>
      <c r="D14" s="21"/>
      <c r="E14" s="21"/>
      <c r="F14" s="21"/>
      <c r="G14" s="21"/>
      <c r="H14" s="21"/>
      <c r="I14" s="21"/>
      <c r="J14" s="21"/>
      <c r="K14" s="21"/>
      <c r="L14" s="21"/>
      <c r="M14" s="21"/>
      <c r="N14" s="22"/>
    </row>
    <row r="15" ht="15.75" customHeight="1">
      <c r="A15" s="20"/>
      <c r="B15" s="21"/>
      <c r="C15" s="21"/>
      <c r="D15" s="21"/>
      <c r="E15" s="21"/>
      <c r="F15" s="21"/>
      <c r="G15" s="21"/>
      <c r="H15" s="21"/>
      <c r="I15" s="21"/>
      <c r="J15" s="21"/>
      <c r="K15" s="21"/>
      <c r="L15" s="21"/>
      <c r="M15" s="21"/>
      <c r="N15" s="22"/>
    </row>
    <row r="16" ht="15.75" customHeight="1">
      <c r="A16" s="20"/>
      <c r="B16" s="21"/>
      <c r="C16" s="21"/>
      <c r="D16" s="21"/>
      <c r="E16" s="21"/>
      <c r="F16" s="21"/>
      <c r="G16" s="21"/>
      <c r="H16" s="21"/>
      <c r="I16" s="21"/>
      <c r="J16" s="21"/>
      <c r="K16" s="21"/>
      <c r="L16" s="21"/>
      <c r="M16" s="21"/>
      <c r="N16" s="22"/>
    </row>
    <row r="17" ht="15.75" customHeight="1">
      <c r="A17" s="20"/>
      <c r="B17" s="21"/>
      <c r="C17" s="21"/>
      <c r="D17" s="21"/>
      <c r="E17" s="21"/>
      <c r="F17" s="21"/>
      <c r="G17" s="21"/>
      <c r="H17" s="21"/>
      <c r="I17" s="21"/>
      <c r="J17" s="21"/>
      <c r="K17" s="21"/>
      <c r="L17" s="21"/>
      <c r="M17" s="21"/>
      <c r="N17" s="22"/>
    </row>
    <row r="18" ht="15.75" customHeight="1">
      <c r="A18" s="20"/>
      <c r="B18" s="21"/>
      <c r="C18" s="21"/>
      <c r="D18" s="21"/>
      <c r="E18" s="21"/>
      <c r="F18" s="21"/>
      <c r="G18" s="21"/>
      <c r="H18" s="21"/>
      <c r="I18" s="21"/>
      <c r="J18" s="21"/>
      <c r="K18" s="21"/>
      <c r="L18" s="21"/>
      <c r="M18" s="21"/>
      <c r="N18" s="22"/>
    </row>
    <row r="19" ht="15.75" customHeight="1">
      <c r="A19" s="20"/>
      <c r="B19" s="21"/>
      <c r="C19" s="21"/>
      <c r="D19" s="21"/>
      <c r="E19" s="21"/>
      <c r="F19" s="21"/>
      <c r="G19" s="21"/>
      <c r="H19" s="21"/>
      <c r="I19" s="21"/>
      <c r="J19" s="21"/>
      <c r="K19" s="21"/>
      <c r="L19" s="21"/>
      <c r="M19" s="21"/>
      <c r="N19" s="22"/>
    </row>
    <row r="20" ht="15.75" customHeight="1">
      <c r="A20" s="23"/>
      <c r="B20" s="24"/>
      <c r="C20" s="24"/>
      <c r="D20" s="24"/>
      <c r="E20" s="24"/>
      <c r="F20" s="24"/>
      <c r="G20" s="24"/>
      <c r="H20" s="24"/>
      <c r="I20" s="24"/>
      <c r="J20" s="24"/>
      <c r="K20" s="24"/>
      <c r="L20" s="24"/>
      <c r="M20" s="24"/>
      <c r="N20" s="25"/>
    </row>
    <row r="21" ht="15.75" customHeight="1">
      <c r="A21" s="26" t="s">
        <v>7</v>
      </c>
      <c r="B21" s="27" t="s">
        <v>8</v>
      </c>
      <c r="C21" s="27" t="s">
        <v>9</v>
      </c>
      <c r="D21" s="27" t="s">
        <v>10</v>
      </c>
      <c r="E21" s="27" t="s">
        <v>11</v>
      </c>
      <c r="F21" s="27" t="s">
        <v>12</v>
      </c>
      <c r="G21" s="27" t="s">
        <v>13</v>
      </c>
      <c r="H21" s="27" t="s">
        <v>14</v>
      </c>
      <c r="I21" s="27" t="s">
        <v>15</v>
      </c>
      <c r="J21" s="27" t="s">
        <v>16</v>
      </c>
      <c r="K21" s="27" t="s">
        <v>17</v>
      </c>
      <c r="L21" s="27" t="s">
        <v>18</v>
      </c>
      <c r="M21" s="28" t="s">
        <v>19</v>
      </c>
      <c r="N21" s="29" t="s">
        <v>20</v>
      </c>
    </row>
    <row r="22" ht="15.75" customHeight="1">
      <c r="A22" s="30" t="s">
        <v>21</v>
      </c>
      <c r="B22" s="31">
        <v>5400000.0</v>
      </c>
      <c r="C22" s="31"/>
      <c r="D22" s="31"/>
      <c r="E22" s="31"/>
      <c r="F22" s="31"/>
      <c r="G22" s="31"/>
      <c r="H22" s="31"/>
      <c r="I22" s="31"/>
      <c r="J22" s="31"/>
      <c r="K22" s="31"/>
      <c r="L22" s="31"/>
      <c r="M22" s="31"/>
      <c r="N22" s="32">
        <f t="shared" ref="N22:N24" si="1">SUM(B22:M22)</f>
        <v>5400000</v>
      </c>
    </row>
    <row r="23" ht="15.75" customHeight="1">
      <c r="A23" s="33" t="s">
        <v>22</v>
      </c>
      <c r="B23" s="34">
        <v>2700000.0</v>
      </c>
      <c r="C23" s="34"/>
      <c r="D23" s="34"/>
      <c r="E23" s="34"/>
      <c r="F23" s="34"/>
      <c r="G23" s="34"/>
      <c r="H23" s="34"/>
      <c r="I23" s="34"/>
      <c r="J23" s="34"/>
      <c r="K23" s="34"/>
      <c r="L23" s="34"/>
      <c r="M23" s="34"/>
      <c r="N23" s="35">
        <f t="shared" si="1"/>
        <v>2700000</v>
      </c>
    </row>
    <row r="24" ht="15.75" customHeight="1">
      <c r="A24" s="36" t="s">
        <v>23</v>
      </c>
      <c r="B24" s="37">
        <v>4200000.0</v>
      </c>
      <c r="C24" s="37">
        <v>4200000.0</v>
      </c>
      <c r="D24" s="37">
        <v>4200000.0</v>
      </c>
      <c r="E24" s="37">
        <v>4200000.0</v>
      </c>
      <c r="F24" s="37">
        <v>4200000.0</v>
      </c>
      <c r="G24" s="37">
        <v>4200000.0</v>
      </c>
      <c r="H24" s="37">
        <v>4200000.0</v>
      </c>
      <c r="I24" s="37">
        <v>4200000.0</v>
      </c>
      <c r="J24" s="37">
        <v>4200000.0</v>
      </c>
      <c r="K24" s="37">
        <v>4200000.0</v>
      </c>
      <c r="L24" s="37">
        <v>4200000.0</v>
      </c>
      <c r="M24" s="37">
        <v>4200000.0</v>
      </c>
      <c r="N24" s="38">
        <f t="shared" si="1"/>
        <v>50400000</v>
      </c>
    </row>
    <row r="25" ht="15.75" customHeight="1">
      <c r="A25" s="39" t="s">
        <v>24</v>
      </c>
      <c r="B25" s="40">
        <f t="shared" ref="B25:N25" si="2">B22-B24</f>
        <v>1200000</v>
      </c>
      <c r="C25" s="40">
        <f t="shared" si="2"/>
        <v>-4200000</v>
      </c>
      <c r="D25" s="40">
        <f t="shared" si="2"/>
        <v>-4200000</v>
      </c>
      <c r="E25" s="40">
        <f t="shared" si="2"/>
        <v>-4200000</v>
      </c>
      <c r="F25" s="40">
        <f t="shared" si="2"/>
        <v>-4200000</v>
      </c>
      <c r="G25" s="40">
        <f t="shared" si="2"/>
        <v>-4200000</v>
      </c>
      <c r="H25" s="40">
        <f t="shared" si="2"/>
        <v>-4200000</v>
      </c>
      <c r="I25" s="40">
        <f t="shared" si="2"/>
        <v>-4200000</v>
      </c>
      <c r="J25" s="40">
        <f t="shared" si="2"/>
        <v>-4200000</v>
      </c>
      <c r="K25" s="40">
        <f t="shared" si="2"/>
        <v>-4200000</v>
      </c>
      <c r="L25" s="40">
        <f t="shared" si="2"/>
        <v>-4200000</v>
      </c>
      <c r="M25" s="40">
        <f t="shared" si="2"/>
        <v>-4200000</v>
      </c>
      <c r="N25" s="41">
        <f t="shared" si="2"/>
        <v>-45000000</v>
      </c>
    </row>
    <row r="26" ht="15.75" customHeight="1">
      <c r="A26" s="42" t="s">
        <v>25</v>
      </c>
      <c r="B26" s="43">
        <f t="shared" ref="B26:N26" si="3">iferror((B22/B24)-1,)</f>
        <v>0.2857142857</v>
      </c>
      <c r="C26" s="43">
        <f t="shared" si="3"/>
        <v>-1</v>
      </c>
      <c r="D26" s="43">
        <f t="shared" si="3"/>
        <v>-1</v>
      </c>
      <c r="E26" s="43">
        <f t="shared" si="3"/>
        <v>-1</v>
      </c>
      <c r="F26" s="43">
        <f t="shared" si="3"/>
        <v>-1</v>
      </c>
      <c r="G26" s="43">
        <f t="shared" si="3"/>
        <v>-1</v>
      </c>
      <c r="H26" s="43">
        <f t="shared" si="3"/>
        <v>-1</v>
      </c>
      <c r="I26" s="43">
        <f t="shared" si="3"/>
        <v>-1</v>
      </c>
      <c r="J26" s="43">
        <f t="shared" si="3"/>
        <v>-1</v>
      </c>
      <c r="K26" s="43">
        <f t="shared" si="3"/>
        <v>-1</v>
      </c>
      <c r="L26" s="43">
        <f t="shared" si="3"/>
        <v>-1</v>
      </c>
      <c r="M26" s="43">
        <f t="shared" si="3"/>
        <v>-1</v>
      </c>
      <c r="N26" s="44">
        <f t="shared" si="3"/>
        <v>-0.8928571429</v>
      </c>
    </row>
    <row r="27" ht="15.75" customHeight="1">
      <c r="A27" s="45"/>
      <c r="B27" s="46"/>
      <c r="C27" s="46"/>
      <c r="D27" s="46"/>
      <c r="E27" s="46"/>
      <c r="F27" s="46"/>
      <c r="G27" s="46"/>
      <c r="H27" s="46"/>
      <c r="I27" s="46"/>
      <c r="J27" s="46"/>
      <c r="K27" s="46"/>
      <c r="L27" s="46"/>
      <c r="M27" s="46"/>
      <c r="N27" s="47"/>
    </row>
    <row r="28" ht="15.75" customHeight="1">
      <c r="A28" s="48" t="s">
        <v>26</v>
      </c>
      <c r="B28" s="49" t="s">
        <v>8</v>
      </c>
      <c r="C28" s="49" t="s">
        <v>9</v>
      </c>
      <c r="D28" s="49" t="s">
        <v>10</v>
      </c>
      <c r="E28" s="49" t="s">
        <v>11</v>
      </c>
      <c r="F28" s="49" t="s">
        <v>12</v>
      </c>
      <c r="G28" s="49" t="s">
        <v>13</v>
      </c>
      <c r="H28" s="49" t="s">
        <v>14</v>
      </c>
      <c r="I28" s="49" t="s">
        <v>15</v>
      </c>
      <c r="J28" s="49" t="s">
        <v>16</v>
      </c>
      <c r="K28" s="49" t="s">
        <v>17</v>
      </c>
      <c r="L28" s="49" t="s">
        <v>18</v>
      </c>
      <c r="M28" s="49" t="s">
        <v>19</v>
      </c>
      <c r="N28" s="50" t="s">
        <v>20</v>
      </c>
    </row>
    <row r="29" ht="15.75" customHeight="1">
      <c r="A29" s="30" t="s">
        <v>27</v>
      </c>
      <c r="B29" s="31">
        <v>54000.0</v>
      </c>
      <c r="C29" s="31"/>
      <c r="D29" s="31"/>
      <c r="E29" s="31"/>
      <c r="F29" s="31"/>
      <c r="G29" s="31"/>
      <c r="H29" s="31"/>
      <c r="I29" s="31"/>
      <c r="J29" s="31"/>
      <c r="K29" s="31"/>
      <c r="L29" s="31"/>
      <c r="M29" s="31"/>
      <c r="N29" s="51">
        <f t="shared" ref="N29:N30" si="4">SUM(B29:M29)</f>
        <v>54000</v>
      </c>
    </row>
    <row r="30" ht="15.75" customHeight="1">
      <c r="A30" s="52" t="s">
        <v>28</v>
      </c>
      <c r="B30" s="53">
        <v>25000.0</v>
      </c>
      <c r="C30" s="53"/>
      <c r="D30" s="53"/>
      <c r="E30" s="53"/>
      <c r="F30" s="53"/>
      <c r="G30" s="53"/>
      <c r="H30" s="53"/>
      <c r="I30" s="53"/>
      <c r="J30" s="53"/>
      <c r="K30" s="53"/>
      <c r="L30" s="53"/>
      <c r="M30" s="53"/>
      <c r="N30" s="54">
        <f t="shared" si="4"/>
        <v>25000</v>
      </c>
    </row>
    <row r="31" ht="15.75" customHeight="1">
      <c r="A31" s="55" t="s">
        <v>29</v>
      </c>
      <c r="B31" s="56">
        <f t="shared" ref="B31:N31" si="5">B29-B30</f>
        <v>29000</v>
      </c>
      <c r="C31" s="56">
        <f t="shared" si="5"/>
        <v>0</v>
      </c>
      <c r="D31" s="56">
        <f t="shared" si="5"/>
        <v>0</v>
      </c>
      <c r="E31" s="56">
        <f t="shared" si="5"/>
        <v>0</v>
      </c>
      <c r="F31" s="56">
        <f t="shared" si="5"/>
        <v>0</v>
      </c>
      <c r="G31" s="56">
        <f t="shared" si="5"/>
        <v>0</v>
      </c>
      <c r="H31" s="56">
        <f t="shared" si="5"/>
        <v>0</v>
      </c>
      <c r="I31" s="56">
        <f t="shared" si="5"/>
        <v>0</v>
      </c>
      <c r="J31" s="56">
        <f t="shared" si="5"/>
        <v>0</v>
      </c>
      <c r="K31" s="56">
        <f t="shared" si="5"/>
        <v>0</v>
      </c>
      <c r="L31" s="56">
        <f t="shared" si="5"/>
        <v>0</v>
      </c>
      <c r="M31" s="56">
        <f t="shared" si="5"/>
        <v>0</v>
      </c>
      <c r="N31" s="57">
        <f t="shared" si="5"/>
        <v>29000</v>
      </c>
    </row>
    <row r="32" ht="15.75" customHeight="1">
      <c r="A32" s="42" t="s">
        <v>30</v>
      </c>
      <c r="B32" s="43">
        <f t="shared" ref="B32:M32" si="6">iferror(B29/B30-1,)</f>
        <v>1.16</v>
      </c>
      <c r="C32" s="43" t="str">
        <f t="shared" si="6"/>
        <v/>
      </c>
      <c r="D32" s="43" t="str">
        <f t="shared" si="6"/>
        <v/>
      </c>
      <c r="E32" s="43" t="str">
        <f t="shared" si="6"/>
        <v/>
      </c>
      <c r="F32" s="43" t="str">
        <f t="shared" si="6"/>
        <v/>
      </c>
      <c r="G32" s="43" t="str">
        <f t="shared" si="6"/>
        <v/>
      </c>
      <c r="H32" s="43" t="str">
        <f t="shared" si="6"/>
        <v/>
      </c>
      <c r="I32" s="43" t="str">
        <f t="shared" si="6"/>
        <v/>
      </c>
      <c r="J32" s="43" t="str">
        <f t="shared" si="6"/>
        <v/>
      </c>
      <c r="K32" s="43" t="str">
        <f t="shared" si="6"/>
        <v/>
      </c>
      <c r="L32" s="43" t="str">
        <f t="shared" si="6"/>
        <v/>
      </c>
      <c r="M32" s="43" t="str">
        <f t="shared" si="6"/>
        <v/>
      </c>
      <c r="N32" s="58">
        <f>N29/N30</f>
        <v>2.16</v>
      </c>
    </row>
    <row r="33" ht="15.75" customHeight="1">
      <c r="A33" s="45"/>
      <c r="B33" s="46"/>
      <c r="C33" s="46"/>
      <c r="D33" s="46"/>
      <c r="E33" s="46"/>
      <c r="F33" s="46"/>
      <c r="G33" s="46"/>
      <c r="H33" s="46"/>
      <c r="I33" s="46"/>
      <c r="J33" s="46"/>
      <c r="K33" s="46"/>
      <c r="L33" s="46"/>
      <c r="M33" s="46"/>
      <c r="N33" s="47"/>
    </row>
    <row r="34" ht="15.75" customHeight="1">
      <c r="A34" s="59" t="s">
        <v>31</v>
      </c>
      <c r="B34" s="49" t="s">
        <v>8</v>
      </c>
      <c r="C34" s="49" t="s">
        <v>9</v>
      </c>
      <c r="D34" s="49" t="s">
        <v>10</v>
      </c>
      <c r="E34" s="49" t="s">
        <v>11</v>
      </c>
      <c r="F34" s="49" t="s">
        <v>12</v>
      </c>
      <c r="G34" s="49" t="s">
        <v>13</v>
      </c>
      <c r="H34" s="49" t="s">
        <v>14</v>
      </c>
      <c r="I34" s="49" t="s">
        <v>15</v>
      </c>
      <c r="J34" s="49" t="s">
        <v>16</v>
      </c>
      <c r="K34" s="49" t="s">
        <v>17</v>
      </c>
      <c r="L34" s="49" t="s">
        <v>18</v>
      </c>
      <c r="M34" s="49" t="s">
        <v>19</v>
      </c>
      <c r="N34" s="60" t="s">
        <v>32</v>
      </c>
    </row>
    <row r="35" ht="15.75" customHeight="1">
      <c r="A35" s="61" t="s">
        <v>33</v>
      </c>
      <c r="B35" s="62">
        <v>3.2</v>
      </c>
      <c r="C35" s="62"/>
      <c r="D35" s="62"/>
      <c r="E35" s="62"/>
      <c r="F35" s="62"/>
      <c r="G35" s="62"/>
      <c r="H35" s="62"/>
      <c r="I35" s="62"/>
      <c r="J35" s="62"/>
      <c r="K35" s="62"/>
      <c r="L35" s="62"/>
      <c r="M35" s="62"/>
      <c r="N35" s="63">
        <f t="shared" ref="N35:N36" si="7">AVERAGE(B35:M35)</f>
        <v>3.2</v>
      </c>
    </row>
    <row r="36" ht="15.75" customHeight="1">
      <c r="A36" s="64" t="s">
        <v>34</v>
      </c>
      <c r="B36" s="65">
        <v>2.8</v>
      </c>
      <c r="C36" s="65"/>
      <c r="D36" s="65"/>
      <c r="E36" s="65"/>
      <c r="F36" s="65"/>
      <c r="G36" s="65"/>
      <c r="H36" s="65"/>
      <c r="I36" s="65"/>
      <c r="J36" s="65"/>
      <c r="K36" s="65"/>
      <c r="L36" s="65"/>
      <c r="M36" s="65"/>
      <c r="N36" s="66">
        <f t="shared" si="7"/>
        <v>2.8</v>
      </c>
    </row>
    <row r="37" ht="15.75" customHeight="1">
      <c r="A37" s="67" t="s">
        <v>29</v>
      </c>
      <c r="B37" s="68">
        <f t="shared" ref="B37:N37" si="8">B35-B36</f>
        <v>0.4</v>
      </c>
      <c r="C37" s="68">
        <f t="shared" si="8"/>
        <v>0</v>
      </c>
      <c r="D37" s="68">
        <f t="shared" si="8"/>
        <v>0</v>
      </c>
      <c r="E37" s="68">
        <f t="shared" si="8"/>
        <v>0</v>
      </c>
      <c r="F37" s="68">
        <f t="shared" si="8"/>
        <v>0</v>
      </c>
      <c r="G37" s="68">
        <f t="shared" si="8"/>
        <v>0</v>
      </c>
      <c r="H37" s="68">
        <f t="shared" si="8"/>
        <v>0</v>
      </c>
      <c r="I37" s="68">
        <f t="shared" si="8"/>
        <v>0</v>
      </c>
      <c r="J37" s="68">
        <f t="shared" si="8"/>
        <v>0</v>
      </c>
      <c r="K37" s="68">
        <f t="shared" si="8"/>
        <v>0</v>
      </c>
      <c r="L37" s="68">
        <f t="shared" si="8"/>
        <v>0</v>
      </c>
      <c r="M37" s="68">
        <f t="shared" si="8"/>
        <v>0</v>
      </c>
      <c r="N37" s="69">
        <f t="shared" si="8"/>
        <v>0.4</v>
      </c>
    </row>
    <row r="38" ht="15.75" customHeight="1">
      <c r="A38" s="70" t="s">
        <v>30</v>
      </c>
      <c r="B38" s="71">
        <f t="shared" ref="B38:N38" si="9">iferror(B35/B36-1,)</f>
        <v>0.1428571429</v>
      </c>
      <c r="C38" s="71" t="str">
        <f t="shared" si="9"/>
        <v/>
      </c>
      <c r="D38" s="71" t="str">
        <f t="shared" si="9"/>
        <v/>
      </c>
      <c r="E38" s="71" t="str">
        <f t="shared" si="9"/>
        <v/>
      </c>
      <c r="F38" s="71" t="str">
        <f t="shared" si="9"/>
        <v/>
      </c>
      <c r="G38" s="71" t="str">
        <f t="shared" si="9"/>
        <v/>
      </c>
      <c r="H38" s="71" t="str">
        <f t="shared" si="9"/>
        <v/>
      </c>
      <c r="I38" s="71" t="str">
        <f t="shared" si="9"/>
        <v/>
      </c>
      <c r="J38" s="71" t="str">
        <f t="shared" si="9"/>
        <v/>
      </c>
      <c r="K38" s="71" t="str">
        <f t="shared" si="9"/>
        <v/>
      </c>
      <c r="L38" s="71" t="str">
        <f t="shared" si="9"/>
        <v/>
      </c>
      <c r="M38" s="71" t="str">
        <f t="shared" si="9"/>
        <v/>
      </c>
      <c r="N38" s="44">
        <f t="shared" si="9"/>
        <v>0.1428571429</v>
      </c>
    </row>
    <row r="39" ht="15.75" customHeight="1">
      <c r="A39" s="45"/>
      <c r="B39" s="46"/>
      <c r="C39" s="46"/>
      <c r="D39" s="46"/>
      <c r="E39" s="46"/>
      <c r="F39" s="46"/>
      <c r="G39" s="46"/>
      <c r="H39" s="46"/>
      <c r="I39" s="46"/>
      <c r="J39" s="46"/>
      <c r="K39" s="46"/>
      <c r="L39" s="46"/>
      <c r="M39" s="46"/>
      <c r="N39" s="47"/>
    </row>
    <row r="40" ht="15.75" customHeight="1">
      <c r="A40" s="48" t="s">
        <v>35</v>
      </c>
      <c r="B40" s="49" t="s">
        <v>8</v>
      </c>
      <c r="C40" s="49" t="s">
        <v>9</v>
      </c>
      <c r="D40" s="49" t="s">
        <v>10</v>
      </c>
      <c r="E40" s="49" t="s">
        <v>11</v>
      </c>
      <c r="F40" s="49" t="s">
        <v>12</v>
      </c>
      <c r="G40" s="49" t="s">
        <v>13</v>
      </c>
      <c r="H40" s="49" t="s">
        <v>14</v>
      </c>
      <c r="I40" s="49" t="s">
        <v>15</v>
      </c>
      <c r="J40" s="49" t="s">
        <v>16</v>
      </c>
      <c r="K40" s="49" t="s">
        <v>17</v>
      </c>
      <c r="L40" s="49" t="s">
        <v>18</v>
      </c>
      <c r="M40" s="49" t="s">
        <v>19</v>
      </c>
      <c r="N40" s="60" t="s">
        <v>32</v>
      </c>
    </row>
    <row r="41" ht="15.75" customHeight="1">
      <c r="A41" s="61" t="s">
        <v>36</v>
      </c>
      <c r="B41" s="31">
        <v>640.0</v>
      </c>
      <c r="C41" s="31"/>
      <c r="D41" s="31"/>
      <c r="E41" s="31"/>
      <c r="F41" s="31"/>
      <c r="G41" s="31"/>
      <c r="H41" s="31"/>
      <c r="I41" s="31"/>
      <c r="J41" s="31"/>
      <c r="K41" s="31"/>
      <c r="L41" s="31"/>
      <c r="M41" s="31"/>
      <c r="N41" s="72">
        <f t="shared" ref="N41:N42" si="10">AVERAGE(B41:M41)</f>
        <v>640</v>
      </c>
    </row>
    <row r="42" ht="15.75" customHeight="1">
      <c r="A42" s="73" t="s">
        <v>37</v>
      </c>
      <c r="B42" s="53">
        <v>620.0</v>
      </c>
      <c r="C42" s="53"/>
      <c r="D42" s="53"/>
      <c r="E42" s="53"/>
      <c r="F42" s="53"/>
      <c r="G42" s="53"/>
      <c r="H42" s="53"/>
      <c r="I42" s="53"/>
      <c r="J42" s="53"/>
      <c r="K42" s="53"/>
      <c r="L42" s="53"/>
      <c r="M42" s="53"/>
      <c r="N42" s="74">
        <f t="shared" si="10"/>
        <v>620</v>
      </c>
    </row>
    <row r="43" ht="15.75" customHeight="1">
      <c r="A43" s="75" t="s">
        <v>38</v>
      </c>
      <c r="B43" s="56">
        <f t="shared" ref="B43:N43" si="11">B41-B42</f>
        <v>20</v>
      </c>
      <c r="C43" s="56">
        <f t="shared" si="11"/>
        <v>0</v>
      </c>
      <c r="D43" s="56">
        <f t="shared" si="11"/>
        <v>0</v>
      </c>
      <c r="E43" s="56">
        <f t="shared" si="11"/>
        <v>0</v>
      </c>
      <c r="F43" s="56">
        <f t="shared" si="11"/>
        <v>0</v>
      </c>
      <c r="G43" s="56">
        <f t="shared" si="11"/>
        <v>0</v>
      </c>
      <c r="H43" s="56">
        <f t="shared" si="11"/>
        <v>0</v>
      </c>
      <c r="I43" s="56">
        <f t="shared" si="11"/>
        <v>0</v>
      </c>
      <c r="J43" s="56">
        <f t="shared" si="11"/>
        <v>0</v>
      </c>
      <c r="K43" s="56">
        <f t="shared" si="11"/>
        <v>0</v>
      </c>
      <c r="L43" s="56">
        <f t="shared" si="11"/>
        <v>0</v>
      </c>
      <c r="M43" s="56">
        <f t="shared" si="11"/>
        <v>0</v>
      </c>
      <c r="N43" s="76">
        <f t="shared" si="11"/>
        <v>20</v>
      </c>
    </row>
    <row r="44" ht="15.75" customHeight="1">
      <c r="A44" s="42" t="s">
        <v>30</v>
      </c>
      <c r="B44" s="43">
        <f t="shared" ref="B44:N44" si="12">iferror(B41/B42-1,)</f>
        <v>0.03225806452</v>
      </c>
      <c r="C44" s="43" t="str">
        <f t="shared" si="12"/>
        <v/>
      </c>
      <c r="D44" s="43" t="str">
        <f t="shared" si="12"/>
        <v/>
      </c>
      <c r="E44" s="43" t="str">
        <f t="shared" si="12"/>
        <v/>
      </c>
      <c r="F44" s="43" t="str">
        <f t="shared" si="12"/>
        <v/>
      </c>
      <c r="G44" s="43" t="str">
        <f t="shared" si="12"/>
        <v/>
      </c>
      <c r="H44" s="43" t="str">
        <f t="shared" si="12"/>
        <v/>
      </c>
      <c r="I44" s="43" t="str">
        <f t="shared" si="12"/>
        <v/>
      </c>
      <c r="J44" s="43" t="str">
        <f t="shared" si="12"/>
        <v/>
      </c>
      <c r="K44" s="43" t="str">
        <f t="shared" si="12"/>
        <v/>
      </c>
      <c r="L44" s="43" t="str">
        <f t="shared" si="12"/>
        <v/>
      </c>
      <c r="M44" s="43" t="str">
        <f t="shared" si="12"/>
        <v/>
      </c>
      <c r="N44" s="44">
        <f t="shared" si="12"/>
        <v>0.03225806452</v>
      </c>
    </row>
    <row r="45" ht="15.75" customHeight="1">
      <c r="A45" s="45"/>
      <c r="B45" s="46"/>
      <c r="C45" s="46"/>
      <c r="D45" s="46"/>
      <c r="E45" s="46"/>
      <c r="F45" s="46"/>
      <c r="G45" s="46"/>
      <c r="H45" s="46"/>
      <c r="I45" s="46"/>
      <c r="J45" s="46"/>
      <c r="K45" s="46"/>
      <c r="L45" s="46"/>
      <c r="M45" s="46"/>
      <c r="N45" s="47"/>
    </row>
    <row r="46" ht="15.75" customHeight="1">
      <c r="A46" s="48" t="s">
        <v>39</v>
      </c>
      <c r="B46" s="48" t="s">
        <v>40</v>
      </c>
      <c r="C46" s="77" t="s">
        <v>41</v>
      </c>
      <c r="D46" s="78" t="s">
        <v>42</v>
      </c>
      <c r="E46" s="77" t="s">
        <v>41</v>
      </c>
      <c r="F46" s="79" t="s">
        <v>43</v>
      </c>
      <c r="G46" s="80" t="s">
        <v>41</v>
      </c>
      <c r="H46" s="81" t="s">
        <v>44</v>
      </c>
      <c r="I46" s="77" t="s">
        <v>41</v>
      </c>
      <c r="J46" s="82"/>
      <c r="K46" s="83"/>
      <c r="L46" s="83"/>
      <c r="M46" s="83"/>
      <c r="N46" s="84"/>
    </row>
    <row r="47" ht="15.75" customHeight="1">
      <c r="A47" s="30">
        <v>1.0</v>
      </c>
      <c r="B47" s="85">
        <v>620000.0</v>
      </c>
      <c r="C47" s="86">
        <v>420000.0</v>
      </c>
      <c r="D47" s="85">
        <v>1200.0</v>
      </c>
      <c r="E47" s="86">
        <v>800.0</v>
      </c>
      <c r="F47" s="87">
        <v>3.2</v>
      </c>
      <c r="G47" s="88">
        <v>2.6</v>
      </c>
      <c r="H47" s="31">
        <v>640.0</v>
      </c>
      <c r="I47" s="86">
        <v>600.0</v>
      </c>
      <c r="J47" s="89"/>
      <c r="K47" s="90"/>
      <c r="L47" s="91"/>
      <c r="M47" s="91"/>
      <c r="N47" s="92"/>
    </row>
    <row r="48" ht="15.75" customHeight="1">
      <c r="A48" s="33">
        <v>2.0</v>
      </c>
      <c r="B48" s="93"/>
      <c r="C48" s="94"/>
      <c r="D48" s="93"/>
      <c r="E48" s="94"/>
      <c r="F48" s="95"/>
      <c r="G48" s="96"/>
      <c r="H48" s="34"/>
      <c r="I48" s="94"/>
      <c r="J48" s="89"/>
      <c r="K48" s="91"/>
      <c r="L48" s="91"/>
      <c r="M48" s="91"/>
      <c r="N48" s="92"/>
    </row>
    <row r="49" ht="15.75" customHeight="1">
      <c r="A49" s="30">
        <v>3.0</v>
      </c>
      <c r="B49" s="85"/>
      <c r="C49" s="86"/>
      <c r="D49" s="85"/>
      <c r="E49" s="86"/>
      <c r="F49" s="87"/>
      <c r="G49" s="88"/>
      <c r="H49" s="31"/>
      <c r="I49" s="86"/>
      <c r="J49" s="89"/>
      <c r="K49" s="91"/>
      <c r="L49" s="91"/>
      <c r="M49" s="91"/>
      <c r="N49" s="92"/>
    </row>
    <row r="50" ht="15.75" customHeight="1">
      <c r="A50" s="33">
        <v>4.0</v>
      </c>
      <c r="B50" s="93"/>
      <c r="C50" s="94"/>
      <c r="D50" s="93"/>
      <c r="E50" s="94"/>
      <c r="F50" s="95"/>
      <c r="G50" s="96"/>
      <c r="H50" s="34"/>
      <c r="I50" s="94"/>
      <c r="J50" s="89"/>
      <c r="K50" s="91"/>
      <c r="L50" s="91"/>
      <c r="M50" s="91"/>
      <c r="N50" s="92"/>
    </row>
    <row r="51" ht="15.75" customHeight="1">
      <c r="A51" s="30">
        <v>5.0</v>
      </c>
      <c r="B51" s="85"/>
      <c r="C51" s="86"/>
      <c r="D51" s="85"/>
      <c r="E51" s="86"/>
      <c r="F51" s="87"/>
      <c r="G51" s="88"/>
      <c r="H51" s="31"/>
      <c r="I51" s="86"/>
      <c r="J51" s="89"/>
      <c r="K51" s="91"/>
      <c r="L51" s="91"/>
      <c r="M51" s="91"/>
      <c r="N51" s="92"/>
    </row>
    <row r="52" ht="15.75" customHeight="1">
      <c r="A52" s="33">
        <v>6.0</v>
      </c>
      <c r="B52" s="93"/>
      <c r="C52" s="94"/>
      <c r="D52" s="93"/>
      <c r="E52" s="94"/>
      <c r="F52" s="95"/>
      <c r="G52" s="96"/>
      <c r="H52" s="34"/>
      <c r="I52" s="94"/>
      <c r="J52" s="89"/>
      <c r="K52" s="91"/>
      <c r="L52" s="91"/>
      <c r="M52" s="91"/>
      <c r="N52" s="92"/>
    </row>
    <row r="53" ht="15.75" customHeight="1">
      <c r="A53" s="30">
        <v>7.0</v>
      </c>
      <c r="B53" s="85"/>
      <c r="C53" s="86"/>
      <c r="D53" s="85"/>
      <c r="E53" s="86"/>
      <c r="F53" s="87"/>
      <c r="G53" s="88"/>
      <c r="H53" s="31"/>
      <c r="I53" s="86"/>
      <c r="J53" s="89"/>
      <c r="K53" s="91"/>
      <c r="L53" s="91"/>
      <c r="M53" s="91"/>
      <c r="N53" s="92"/>
    </row>
    <row r="54" ht="15.75" customHeight="1">
      <c r="A54" s="33">
        <v>8.0</v>
      </c>
      <c r="B54" s="93"/>
      <c r="C54" s="94"/>
      <c r="D54" s="93"/>
      <c r="E54" s="94"/>
      <c r="F54" s="95"/>
      <c r="G54" s="96"/>
      <c r="H54" s="34"/>
      <c r="I54" s="94"/>
      <c r="J54" s="89"/>
      <c r="K54" s="91"/>
      <c r="L54" s="91"/>
      <c r="M54" s="91"/>
      <c r="N54" s="92"/>
    </row>
    <row r="55" ht="15.75" customHeight="1">
      <c r="A55" s="30">
        <v>9.0</v>
      </c>
      <c r="B55" s="85"/>
      <c r="C55" s="86"/>
      <c r="D55" s="85"/>
      <c r="E55" s="86"/>
      <c r="F55" s="87"/>
      <c r="G55" s="88"/>
      <c r="H55" s="31"/>
      <c r="I55" s="86"/>
      <c r="J55" s="89"/>
      <c r="K55" s="91"/>
      <c r="L55" s="91"/>
      <c r="M55" s="91"/>
      <c r="N55" s="92"/>
    </row>
    <row r="56" ht="15.75" customHeight="1">
      <c r="A56" s="33">
        <v>10.0</v>
      </c>
      <c r="B56" s="93"/>
      <c r="C56" s="94"/>
      <c r="D56" s="93"/>
      <c r="E56" s="94"/>
      <c r="F56" s="95"/>
      <c r="G56" s="96"/>
      <c r="H56" s="34"/>
      <c r="I56" s="94"/>
      <c r="J56" s="89"/>
      <c r="K56" s="91"/>
      <c r="L56" s="91"/>
      <c r="M56" s="91"/>
      <c r="N56" s="92"/>
    </row>
    <row r="57" ht="15.75" customHeight="1">
      <c r="A57" s="30">
        <v>11.0</v>
      </c>
      <c r="B57" s="85"/>
      <c r="C57" s="86"/>
      <c r="D57" s="85"/>
      <c r="E57" s="86"/>
      <c r="F57" s="87"/>
      <c r="G57" s="88"/>
      <c r="H57" s="31"/>
      <c r="I57" s="86"/>
      <c r="J57" s="89"/>
      <c r="K57" s="91"/>
      <c r="L57" s="91"/>
      <c r="M57" s="91"/>
      <c r="N57" s="92"/>
    </row>
    <row r="58" ht="15.75" customHeight="1">
      <c r="A58" s="33">
        <v>12.0</v>
      </c>
      <c r="B58" s="93"/>
      <c r="C58" s="94"/>
      <c r="D58" s="93"/>
      <c r="E58" s="94"/>
      <c r="F58" s="95"/>
      <c r="G58" s="96"/>
      <c r="H58" s="34"/>
      <c r="I58" s="94"/>
      <c r="J58" s="89"/>
      <c r="K58" s="91"/>
      <c r="L58" s="91"/>
      <c r="M58" s="91"/>
      <c r="N58" s="92"/>
    </row>
    <row r="59" ht="15.75" customHeight="1">
      <c r="A59" s="30">
        <v>13.0</v>
      </c>
      <c r="B59" s="85"/>
      <c r="C59" s="86"/>
      <c r="D59" s="85"/>
      <c r="E59" s="86"/>
      <c r="F59" s="87"/>
      <c r="G59" s="88"/>
      <c r="H59" s="31"/>
      <c r="I59" s="86"/>
      <c r="J59" s="89"/>
      <c r="K59" s="91"/>
      <c r="L59" s="91"/>
      <c r="M59" s="91"/>
      <c r="N59" s="92"/>
    </row>
    <row r="60" ht="15.75" customHeight="1">
      <c r="A60" s="33">
        <v>14.0</v>
      </c>
      <c r="B60" s="93"/>
      <c r="C60" s="94"/>
      <c r="D60" s="93"/>
      <c r="E60" s="94"/>
      <c r="F60" s="95"/>
      <c r="G60" s="96"/>
      <c r="H60" s="34"/>
      <c r="I60" s="94"/>
      <c r="J60" s="89"/>
      <c r="K60" s="91"/>
      <c r="L60" s="91"/>
      <c r="M60" s="91"/>
      <c r="N60" s="92"/>
    </row>
    <row r="61" ht="15.75" customHeight="1">
      <c r="A61" s="30">
        <v>15.0</v>
      </c>
      <c r="B61" s="85"/>
      <c r="C61" s="86"/>
      <c r="D61" s="85"/>
      <c r="E61" s="86"/>
      <c r="F61" s="87"/>
      <c r="G61" s="88"/>
      <c r="H61" s="31"/>
      <c r="I61" s="86"/>
      <c r="J61" s="89"/>
      <c r="K61" s="91"/>
      <c r="L61" s="91"/>
      <c r="M61" s="91"/>
      <c r="N61" s="92"/>
    </row>
    <row r="62" ht="15.75" customHeight="1">
      <c r="A62" s="33">
        <v>16.0</v>
      </c>
      <c r="B62" s="93"/>
      <c r="C62" s="94"/>
      <c r="D62" s="93"/>
      <c r="E62" s="94"/>
      <c r="F62" s="95"/>
      <c r="G62" s="96"/>
      <c r="H62" s="34"/>
      <c r="I62" s="94"/>
      <c r="J62" s="89"/>
      <c r="K62" s="91"/>
      <c r="L62" s="91"/>
      <c r="M62" s="91"/>
      <c r="N62" s="92"/>
    </row>
    <row r="63" ht="15.75" customHeight="1">
      <c r="A63" s="30">
        <v>17.0</v>
      </c>
      <c r="B63" s="85"/>
      <c r="C63" s="86"/>
      <c r="D63" s="85"/>
      <c r="E63" s="86"/>
      <c r="F63" s="87"/>
      <c r="G63" s="88"/>
      <c r="H63" s="31"/>
      <c r="I63" s="86"/>
      <c r="J63" s="89"/>
      <c r="K63" s="91"/>
      <c r="L63" s="91"/>
      <c r="M63" s="91"/>
      <c r="N63" s="92"/>
    </row>
    <row r="64" ht="15.75" customHeight="1">
      <c r="A64" s="33">
        <v>18.0</v>
      </c>
      <c r="B64" s="93"/>
      <c r="C64" s="94"/>
      <c r="D64" s="93"/>
      <c r="E64" s="94"/>
      <c r="F64" s="95"/>
      <c r="G64" s="96"/>
      <c r="H64" s="34"/>
      <c r="I64" s="94"/>
      <c r="J64" s="89"/>
      <c r="K64" s="91"/>
      <c r="L64" s="91"/>
      <c r="M64" s="91"/>
      <c r="N64" s="92"/>
    </row>
    <row r="65" ht="15.75" customHeight="1">
      <c r="A65" s="30">
        <v>19.0</v>
      </c>
      <c r="B65" s="85"/>
      <c r="C65" s="86"/>
      <c r="D65" s="85"/>
      <c r="E65" s="86"/>
      <c r="F65" s="87"/>
      <c r="G65" s="88"/>
      <c r="H65" s="31"/>
      <c r="I65" s="86"/>
      <c r="J65" s="89"/>
      <c r="K65" s="91"/>
      <c r="L65" s="91"/>
      <c r="M65" s="91"/>
      <c r="N65" s="92"/>
    </row>
    <row r="66" ht="15.75" customHeight="1">
      <c r="A66" s="33">
        <v>20.0</v>
      </c>
      <c r="B66" s="93"/>
      <c r="C66" s="94"/>
      <c r="D66" s="93"/>
      <c r="E66" s="94"/>
      <c r="F66" s="95"/>
      <c r="G66" s="96"/>
      <c r="H66" s="34"/>
      <c r="I66" s="94"/>
      <c r="J66" s="89"/>
      <c r="K66" s="91"/>
      <c r="L66" s="91"/>
      <c r="M66" s="91"/>
      <c r="N66" s="92"/>
    </row>
    <row r="67" ht="15.75" customHeight="1">
      <c r="A67" s="30">
        <v>21.0</v>
      </c>
      <c r="B67" s="85"/>
      <c r="C67" s="86"/>
      <c r="D67" s="85"/>
      <c r="E67" s="86"/>
      <c r="F67" s="87"/>
      <c r="G67" s="88"/>
      <c r="H67" s="31"/>
      <c r="I67" s="86"/>
      <c r="J67" s="89"/>
      <c r="K67" s="91"/>
      <c r="L67" s="91"/>
      <c r="M67" s="91"/>
      <c r="N67" s="92"/>
    </row>
    <row r="68" ht="15.75" customHeight="1">
      <c r="A68" s="33">
        <v>22.0</v>
      </c>
      <c r="B68" s="93"/>
      <c r="C68" s="94"/>
      <c r="D68" s="93"/>
      <c r="E68" s="94"/>
      <c r="F68" s="95"/>
      <c r="G68" s="96"/>
      <c r="H68" s="34"/>
      <c r="I68" s="94"/>
      <c r="J68" s="89"/>
      <c r="K68" s="91"/>
      <c r="L68" s="91"/>
      <c r="M68" s="91"/>
      <c r="N68" s="92"/>
    </row>
    <row r="69" ht="15.75" customHeight="1">
      <c r="A69" s="30">
        <v>23.0</v>
      </c>
      <c r="B69" s="85"/>
      <c r="C69" s="86"/>
      <c r="D69" s="85"/>
      <c r="E69" s="86"/>
      <c r="F69" s="87"/>
      <c r="G69" s="88"/>
      <c r="H69" s="31"/>
      <c r="I69" s="86"/>
      <c r="J69" s="89"/>
      <c r="K69" s="91"/>
      <c r="L69" s="91"/>
      <c r="M69" s="91"/>
      <c r="N69" s="92"/>
    </row>
    <row r="70" ht="15.75" customHeight="1">
      <c r="A70" s="33">
        <v>24.0</v>
      </c>
      <c r="B70" s="93"/>
      <c r="C70" s="94"/>
      <c r="D70" s="93"/>
      <c r="E70" s="94"/>
      <c r="F70" s="95"/>
      <c r="G70" s="96"/>
      <c r="H70" s="34"/>
      <c r="I70" s="94"/>
      <c r="J70" s="89"/>
      <c r="K70" s="91"/>
      <c r="L70" s="91"/>
      <c r="M70" s="91"/>
      <c r="N70" s="92"/>
    </row>
    <row r="71" ht="15.75" customHeight="1">
      <c r="A71" s="30">
        <v>25.0</v>
      </c>
      <c r="B71" s="85"/>
      <c r="C71" s="86"/>
      <c r="D71" s="85"/>
      <c r="E71" s="86"/>
      <c r="F71" s="87"/>
      <c r="G71" s="88"/>
      <c r="H71" s="31"/>
      <c r="I71" s="86"/>
      <c r="J71" s="89"/>
      <c r="K71" s="91"/>
      <c r="L71" s="91"/>
      <c r="M71" s="91"/>
      <c r="N71" s="92"/>
    </row>
    <row r="72" ht="15.75" customHeight="1">
      <c r="A72" s="33">
        <v>26.0</v>
      </c>
      <c r="B72" s="93"/>
      <c r="C72" s="94"/>
      <c r="D72" s="93"/>
      <c r="E72" s="94"/>
      <c r="F72" s="95"/>
      <c r="G72" s="96"/>
      <c r="H72" s="34"/>
      <c r="I72" s="94"/>
      <c r="J72" s="89"/>
      <c r="K72" s="91"/>
      <c r="L72" s="91"/>
      <c r="M72" s="91"/>
      <c r="N72" s="97"/>
    </row>
    <row r="73" ht="15.75" customHeight="1">
      <c r="A73" s="30">
        <v>27.0</v>
      </c>
      <c r="B73" s="85"/>
      <c r="C73" s="86"/>
      <c r="D73" s="85"/>
      <c r="E73" s="86"/>
      <c r="F73" s="87"/>
      <c r="G73" s="88"/>
      <c r="H73" s="31"/>
      <c r="I73" s="86"/>
      <c r="J73" s="89"/>
      <c r="K73" s="91"/>
      <c r="L73" s="91"/>
      <c r="M73" s="91"/>
      <c r="N73" s="92"/>
    </row>
    <row r="74" ht="15.75" customHeight="1">
      <c r="A74" s="33">
        <v>28.0</v>
      </c>
      <c r="B74" s="93"/>
      <c r="C74" s="94"/>
      <c r="D74" s="93"/>
      <c r="E74" s="94"/>
      <c r="F74" s="95"/>
      <c r="G74" s="96"/>
      <c r="H74" s="34"/>
      <c r="I74" s="94"/>
      <c r="J74" s="89"/>
      <c r="K74" s="91"/>
      <c r="L74" s="91"/>
      <c r="M74" s="91"/>
      <c r="N74" s="92"/>
    </row>
    <row r="75" ht="15.75" customHeight="1">
      <c r="A75" s="30">
        <v>29.0</v>
      </c>
      <c r="B75" s="85"/>
      <c r="C75" s="86"/>
      <c r="D75" s="85"/>
      <c r="E75" s="86"/>
      <c r="F75" s="87"/>
      <c r="G75" s="88"/>
      <c r="H75" s="31"/>
      <c r="I75" s="86"/>
      <c r="J75" s="89"/>
      <c r="K75" s="91"/>
      <c r="L75" s="91"/>
      <c r="M75" s="91"/>
      <c r="N75" s="92"/>
    </row>
    <row r="76" ht="15.75" customHeight="1">
      <c r="A76" s="33">
        <v>30.0</v>
      </c>
      <c r="B76" s="93"/>
      <c r="C76" s="94"/>
      <c r="D76" s="93"/>
      <c r="E76" s="94"/>
      <c r="F76" s="95"/>
      <c r="G76" s="96"/>
      <c r="H76" s="34"/>
      <c r="I76" s="98"/>
      <c r="J76" s="89"/>
      <c r="K76" s="91"/>
      <c r="L76" s="91"/>
      <c r="M76" s="91"/>
      <c r="N76" s="92"/>
    </row>
    <row r="77" ht="15.75" customHeight="1">
      <c r="A77" s="30">
        <v>31.0</v>
      </c>
      <c r="B77" s="85"/>
      <c r="C77" s="86"/>
      <c r="D77" s="85"/>
      <c r="E77" s="86"/>
      <c r="F77" s="87"/>
      <c r="G77" s="88"/>
      <c r="H77" s="31"/>
      <c r="I77" s="86"/>
      <c r="J77" s="89"/>
      <c r="K77" s="91"/>
      <c r="L77" s="91"/>
      <c r="M77" s="91"/>
      <c r="N77" s="92"/>
    </row>
    <row r="78" ht="15.75" customHeight="1">
      <c r="A78" s="33">
        <v>32.0</v>
      </c>
      <c r="B78" s="93"/>
      <c r="C78" s="94"/>
      <c r="D78" s="93"/>
      <c r="E78" s="94"/>
      <c r="F78" s="95"/>
      <c r="G78" s="96"/>
      <c r="H78" s="34"/>
      <c r="I78" s="94"/>
      <c r="J78" s="89"/>
      <c r="K78" s="91"/>
      <c r="L78" s="91"/>
      <c r="M78" s="91"/>
      <c r="N78" s="92"/>
    </row>
    <row r="79" ht="15.75" customHeight="1">
      <c r="A79" s="30">
        <v>33.0</v>
      </c>
      <c r="B79" s="85"/>
      <c r="C79" s="86"/>
      <c r="D79" s="85"/>
      <c r="E79" s="86"/>
      <c r="F79" s="87"/>
      <c r="G79" s="88"/>
      <c r="H79" s="31"/>
      <c r="I79" s="86"/>
      <c r="J79" s="89"/>
      <c r="K79" s="91"/>
      <c r="L79" s="91"/>
      <c r="M79" s="91"/>
      <c r="N79" s="92"/>
    </row>
    <row r="80" ht="15.75" customHeight="1">
      <c r="A80" s="33">
        <v>34.0</v>
      </c>
      <c r="B80" s="93"/>
      <c r="C80" s="94"/>
      <c r="D80" s="93"/>
      <c r="E80" s="94"/>
      <c r="F80" s="95"/>
      <c r="G80" s="96"/>
      <c r="H80" s="34"/>
      <c r="I80" s="94"/>
      <c r="J80" s="89"/>
      <c r="K80" s="91"/>
      <c r="L80" s="91"/>
      <c r="M80" s="91"/>
      <c r="N80" s="92"/>
    </row>
    <row r="81" ht="15.75" customHeight="1">
      <c r="A81" s="30">
        <v>35.0</v>
      </c>
      <c r="B81" s="85"/>
      <c r="C81" s="86"/>
      <c r="D81" s="85"/>
      <c r="E81" s="86"/>
      <c r="F81" s="87"/>
      <c r="G81" s="88"/>
      <c r="H81" s="31"/>
      <c r="I81" s="86"/>
      <c r="J81" s="89"/>
      <c r="K81" s="91"/>
      <c r="L81" s="91"/>
      <c r="M81" s="91"/>
      <c r="N81" s="92"/>
    </row>
    <row r="82" ht="15.75" customHeight="1">
      <c r="A82" s="33">
        <v>36.0</v>
      </c>
      <c r="B82" s="93"/>
      <c r="C82" s="94"/>
      <c r="D82" s="93"/>
      <c r="E82" s="94"/>
      <c r="F82" s="95"/>
      <c r="G82" s="96"/>
      <c r="H82" s="34"/>
      <c r="I82" s="94"/>
      <c r="J82" s="89"/>
      <c r="K82" s="91"/>
      <c r="L82" s="91"/>
      <c r="M82" s="91"/>
      <c r="N82" s="92"/>
    </row>
    <row r="83" ht="15.75" customHeight="1">
      <c r="A83" s="30">
        <v>37.0</v>
      </c>
      <c r="B83" s="85"/>
      <c r="C83" s="86"/>
      <c r="D83" s="85"/>
      <c r="E83" s="86"/>
      <c r="F83" s="87"/>
      <c r="G83" s="88"/>
      <c r="H83" s="31"/>
      <c r="I83" s="86"/>
      <c r="J83" s="89"/>
      <c r="K83" s="91"/>
      <c r="L83" s="91"/>
      <c r="M83" s="91"/>
      <c r="N83" s="92"/>
    </row>
    <row r="84" ht="15.75" customHeight="1">
      <c r="A84" s="33">
        <v>38.0</v>
      </c>
      <c r="B84" s="93"/>
      <c r="C84" s="94"/>
      <c r="D84" s="93"/>
      <c r="E84" s="94"/>
      <c r="F84" s="95"/>
      <c r="G84" s="96"/>
      <c r="H84" s="34"/>
      <c r="I84" s="94"/>
      <c r="J84" s="89"/>
      <c r="K84" s="91"/>
      <c r="L84" s="91"/>
      <c r="M84" s="91"/>
      <c r="N84" s="92"/>
    </row>
    <row r="85" ht="15.75" customHeight="1">
      <c r="A85" s="30">
        <v>39.0</v>
      </c>
      <c r="B85" s="85"/>
      <c r="C85" s="86"/>
      <c r="D85" s="85"/>
      <c r="E85" s="86"/>
      <c r="F85" s="87"/>
      <c r="G85" s="88"/>
      <c r="H85" s="31"/>
      <c r="I85" s="86"/>
      <c r="J85" s="89"/>
      <c r="K85" s="91"/>
      <c r="L85" s="91"/>
      <c r="M85" s="91"/>
      <c r="N85" s="92"/>
    </row>
    <row r="86" ht="15.75" customHeight="1">
      <c r="A86" s="33">
        <v>40.0</v>
      </c>
      <c r="B86" s="93"/>
      <c r="C86" s="94"/>
      <c r="D86" s="93"/>
      <c r="E86" s="94"/>
      <c r="F86" s="95"/>
      <c r="G86" s="96"/>
      <c r="H86" s="34"/>
      <c r="I86" s="94"/>
      <c r="J86" s="89"/>
      <c r="K86" s="91"/>
      <c r="L86" s="91"/>
      <c r="M86" s="91"/>
      <c r="N86" s="92"/>
    </row>
    <row r="87" ht="15.75" customHeight="1">
      <c r="A87" s="30">
        <v>41.0</v>
      </c>
      <c r="B87" s="85"/>
      <c r="C87" s="86"/>
      <c r="D87" s="85"/>
      <c r="E87" s="86"/>
      <c r="F87" s="87"/>
      <c r="G87" s="88"/>
      <c r="H87" s="31"/>
      <c r="I87" s="86"/>
      <c r="J87" s="89"/>
      <c r="K87" s="91"/>
      <c r="L87" s="91"/>
      <c r="M87" s="91"/>
      <c r="N87" s="92"/>
    </row>
    <row r="88" ht="15.75" customHeight="1">
      <c r="A88" s="33">
        <v>42.0</v>
      </c>
      <c r="B88" s="93"/>
      <c r="C88" s="94"/>
      <c r="D88" s="93"/>
      <c r="E88" s="94"/>
      <c r="F88" s="95"/>
      <c r="G88" s="96"/>
      <c r="H88" s="34"/>
      <c r="I88" s="94"/>
      <c r="J88" s="89"/>
      <c r="K88" s="91"/>
      <c r="L88" s="91"/>
      <c r="M88" s="91"/>
      <c r="N88" s="92"/>
    </row>
    <row r="89" ht="15.75" customHeight="1">
      <c r="A89" s="30">
        <v>43.0</v>
      </c>
      <c r="B89" s="85"/>
      <c r="C89" s="86"/>
      <c r="D89" s="85"/>
      <c r="E89" s="86"/>
      <c r="F89" s="87"/>
      <c r="G89" s="88"/>
      <c r="H89" s="31"/>
      <c r="I89" s="86"/>
      <c r="J89" s="89"/>
      <c r="K89" s="91"/>
      <c r="L89" s="91"/>
      <c r="M89" s="91"/>
      <c r="N89" s="99"/>
    </row>
    <row r="90" ht="15.75" customHeight="1">
      <c r="A90" s="33">
        <v>44.0</v>
      </c>
      <c r="B90" s="93"/>
      <c r="C90" s="94"/>
      <c r="D90" s="93"/>
      <c r="E90" s="94"/>
      <c r="F90" s="95"/>
      <c r="G90" s="96"/>
      <c r="H90" s="34"/>
      <c r="I90" s="94"/>
      <c r="J90" s="89"/>
      <c r="K90" s="91"/>
      <c r="L90" s="91"/>
      <c r="M90" s="91"/>
      <c r="N90" s="92"/>
    </row>
    <row r="91" ht="15.75" customHeight="1">
      <c r="A91" s="30">
        <v>45.0</v>
      </c>
      <c r="B91" s="85"/>
      <c r="C91" s="86"/>
      <c r="D91" s="85"/>
      <c r="E91" s="86"/>
      <c r="F91" s="87"/>
      <c r="G91" s="88"/>
      <c r="H91" s="31"/>
      <c r="I91" s="86"/>
      <c r="J91" s="89"/>
      <c r="K91" s="91"/>
      <c r="L91" s="91"/>
      <c r="M91" s="91"/>
      <c r="N91" s="92"/>
    </row>
    <row r="92" ht="15.75" customHeight="1">
      <c r="A92" s="33">
        <v>46.0</v>
      </c>
      <c r="B92" s="93"/>
      <c r="C92" s="94"/>
      <c r="D92" s="93"/>
      <c r="E92" s="94"/>
      <c r="F92" s="95"/>
      <c r="G92" s="96"/>
      <c r="H92" s="34"/>
      <c r="I92" s="94"/>
      <c r="J92" s="89"/>
      <c r="K92" s="91"/>
      <c r="L92" s="91"/>
      <c r="M92" s="91"/>
      <c r="N92" s="92"/>
    </row>
    <row r="93" ht="15.75" customHeight="1">
      <c r="A93" s="30">
        <v>47.0</v>
      </c>
      <c r="B93" s="85"/>
      <c r="C93" s="86"/>
      <c r="D93" s="85"/>
      <c r="E93" s="86"/>
      <c r="F93" s="87"/>
      <c r="G93" s="88"/>
      <c r="H93" s="31"/>
      <c r="I93" s="86"/>
      <c r="J93" s="89"/>
      <c r="K93" s="91"/>
      <c r="L93" s="91"/>
      <c r="M93" s="91"/>
      <c r="N93" s="92"/>
    </row>
    <row r="94" ht="15.75" customHeight="1">
      <c r="A94" s="33">
        <v>48.0</v>
      </c>
      <c r="B94" s="93"/>
      <c r="C94" s="94"/>
      <c r="D94" s="93"/>
      <c r="E94" s="94"/>
      <c r="F94" s="95"/>
      <c r="G94" s="96"/>
      <c r="H94" s="34"/>
      <c r="I94" s="94"/>
      <c r="J94" s="89"/>
      <c r="K94" s="91"/>
      <c r="L94" s="91"/>
      <c r="M94" s="91"/>
      <c r="N94" s="92"/>
    </row>
    <row r="95" ht="15.75" customHeight="1">
      <c r="A95" s="30">
        <v>49.0</v>
      </c>
      <c r="B95" s="85"/>
      <c r="C95" s="86"/>
      <c r="D95" s="85"/>
      <c r="E95" s="86"/>
      <c r="F95" s="87"/>
      <c r="G95" s="88"/>
      <c r="H95" s="31"/>
      <c r="I95" s="86"/>
      <c r="J95" s="89"/>
      <c r="K95" s="91"/>
      <c r="L95" s="91"/>
      <c r="M95" s="91"/>
      <c r="N95" s="92"/>
    </row>
    <row r="96" ht="15.75" customHeight="1">
      <c r="A96" s="33">
        <v>50.0</v>
      </c>
      <c r="B96" s="93"/>
      <c r="C96" s="94"/>
      <c r="D96" s="93"/>
      <c r="E96" s="94"/>
      <c r="F96" s="95"/>
      <c r="G96" s="96"/>
      <c r="H96" s="34"/>
      <c r="I96" s="94"/>
      <c r="J96" s="89"/>
      <c r="K96" s="91"/>
      <c r="L96" s="91"/>
      <c r="M96" s="91"/>
      <c r="N96" s="92"/>
    </row>
    <row r="97" ht="15.75" customHeight="1">
      <c r="A97" s="30">
        <v>51.0</v>
      </c>
      <c r="B97" s="85"/>
      <c r="C97" s="86"/>
      <c r="D97" s="85"/>
      <c r="E97" s="86"/>
      <c r="F97" s="87"/>
      <c r="G97" s="88"/>
      <c r="H97" s="31"/>
      <c r="I97" s="86"/>
      <c r="J97" s="89"/>
      <c r="K97" s="91"/>
      <c r="L97" s="91"/>
      <c r="M97" s="91"/>
      <c r="N97" s="92"/>
    </row>
    <row r="98" ht="15.75" customHeight="1">
      <c r="A98" s="33">
        <v>52.0</v>
      </c>
      <c r="B98" s="93"/>
      <c r="C98" s="94"/>
      <c r="D98" s="93"/>
      <c r="E98" s="94"/>
      <c r="F98" s="95"/>
      <c r="G98" s="96"/>
      <c r="H98" s="34"/>
      <c r="I98" s="94"/>
      <c r="J98" s="89"/>
      <c r="K98" s="91"/>
      <c r="L98" s="91"/>
      <c r="M98" s="91"/>
      <c r="N98" s="92"/>
    </row>
    <row r="99" ht="15.75" customHeight="1">
      <c r="A99" s="100" t="s">
        <v>45</v>
      </c>
      <c r="B99" s="101">
        <f t="shared" ref="B99:E99" si="13">SUM(B47:B98)</f>
        <v>620000</v>
      </c>
      <c r="C99" s="102">
        <f t="shared" si="13"/>
        <v>420000</v>
      </c>
      <c r="D99" s="101">
        <f t="shared" si="13"/>
        <v>1200</v>
      </c>
      <c r="E99" s="102">
        <f t="shared" si="13"/>
        <v>800</v>
      </c>
      <c r="F99" s="103">
        <f t="shared" ref="F99:I99" si="14">AVERAGE(F47:F98)</f>
        <v>3.2</v>
      </c>
      <c r="G99" s="104">
        <f t="shared" si="14"/>
        <v>2.6</v>
      </c>
      <c r="H99" s="105">
        <f t="shared" si="14"/>
        <v>640</v>
      </c>
      <c r="I99" s="105">
        <f t="shared" si="14"/>
        <v>600</v>
      </c>
      <c r="J99" s="106"/>
      <c r="K99" s="107"/>
      <c r="L99" s="107"/>
      <c r="M99" s="107"/>
      <c r="N99" s="108"/>
    </row>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B25:N25">
    <cfRule type="colorScale" priority="1">
      <colorScale>
        <cfvo type="formula" val="-100000"/>
        <cfvo type="formula" val="0"/>
        <cfvo type="formula" val="100000"/>
        <color rgb="FFE67C73"/>
        <color rgb="FFFFFFFF"/>
        <color rgb="FF57BB8A"/>
      </colorScale>
    </cfRule>
  </conditionalFormatting>
  <printOptions gridLines="1" horizontalCentered="1"/>
  <pageMargins bottom="0.75" footer="0.0" header="0.0" left="0.7" right="0.7" top="0.75"/>
  <pageSetup fitToHeight="0"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3.0"/>
    <col customWidth="1" min="2" max="6" width="14.43"/>
    <col customWidth="1" min="14" max="14" width="18.57"/>
  </cols>
  <sheetData>
    <row r="1" ht="15.75" customHeight="1">
      <c r="A1" s="12"/>
      <c r="B1" s="109"/>
      <c r="C1" s="110"/>
      <c r="D1" s="110"/>
      <c r="E1" s="110"/>
      <c r="F1" s="110"/>
      <c r="G1" s="110"/>
      <c r="H1" s="110"/>
      <c r="I1" s="110"/>
      <c r="J1" s="110"/>
      <c r="K1" s="110"/>
      <c r="L1" s="110"/>
      <c r="M1" s="110"/>
      <c r="N1" s="111"/>
    </row>
    <row r="2" ht="15.75" customHeight="1">
      <c r="A2" s="112"/>
      <c r="B2" s="11" t="s">
        <v>46</v>
      </c>
      <c r="C2" s="12"/>
      <c r="D2" s="12"/>
      <c r="E2" s="12"/>
      <c r="F2" s="12"/>
      <c r="G2" s="12"/>
      <c r="H2" s="12"/>
      <c r="I2" s="12"/>
      <c r="J2" s="12"/>
      <c r="K2" s="12"/>
      <c r="L2" s="12"/>
      <c r="M2" s="12"/>
      <c r="N2" s="113"/>
    </row>
    <row r="3" ht="29.25" customHeight="1">
      <c r="A3" s="114"/>
      <c r="B3" s="15"/>
      <c r="C3" s="15"/>
      <c r="D3" s="15"/>
      <c r="E3" s="15"/>
      <c r="F3" s="15"/>
      <c r="G3" s="15"/>
      <c r="H3" s="15"/>
      <c r="I3" s="15"/>
      <c r="J3" s="15"/>
      <c r="K3" s="15"/>
      <c r="L3" s="15"/>
      <c r="M3" s="15"/>
      <c r="N3" s="115"/>
    </row>
    <row r="4" ht="15.75" customHeight="1">
      <c r="A4" s="116"/>
      <c r="B4" s="117"/>
      <c r="C4" s="117"/>
      <c r="D4" s="117"/>
      <c r="E4" s="117"/>
      <c r="F4" s="117"/>
      <c r="G4" s="117"/>
      <c r="H4" s="117"/>
      <c r="I4" s="117"/>
      <c r="J4" s="117"/>
      <c r="K4" s="117"/>
      <c r="L4" s="117"/>
      <c r="M4" s="117"/>
      <c r="N4" s="118"/>
    </row>
    <row r="5" ht="15.75" customHeight="1">
      <c r="A5" s="89"/>
      <c r="B5" s="91"/>
      <c r="C5" s="91"/>
      <c r="D5" s="91"/>
      <c r="E5" s="91"/>
      <c r="F5" s="91"/>
      <c r="G5" s="91"/>
      <c r="H5" s="91"/>
      <c r="I5" s="91"/>
      <c r="J5" s="91"/>
      <c r="K5" s="91"/>
      <c r="L5" s="91"/>
      <c r="M5" s="91"/>
      <c r="N5" s="92"/>
    </row>
    <row r="6" ht="15.75" customHeight="1">
      <c r="A6" s="89"/>
      <c r="B6" s="91"/>
      <c r="C6" s="91"/>
      <c r="D6" s="91"/>
      <c r="E6" s="91"/>
      <c r="F6" s="91"/>
      <c r="G6" s="91"/>
      <c r="H6" s="91"/>
      <c r="I6" s="91"/>
      <c r="J6" s="91"/>
      <c r="K6" s="91"/>
      <c r="L6" s="91"/>
      <c r="M6" s="91"/>
      <c r="N6" s="92"/>
    </row>
    <row r="7" ht="15.75" customHeight="1">
      <c r="A7" s="89"/>
      <c r="B7" s="91"/>
      <c r="C7" s="91"/>
      <c r="D7" s="91"/>
      <c r="E7" s="91"/>
      <c r="F7" s="91"/>
      <c r="G7" s="91"/>
      <c r="H7" s="91"/>
      <c r="I7" s="91"/>
      <c r="J7" s="91"/>
      <c r="K7" s="91"/>
      <c r="L7" s="91"/>
      <c r="M7" s="91"/>
      <c r="N7" s="92"/>
    </row>
    <row r="8" ht="15.75" customHeight="1">
      <c r="A8" s="89"/>
      <c r="B8" s="91"/>
      <c r="C8" s="91"/>
      <c r="D8" s="91"/>
      <c r="E8" s="91"/>
      <c r="F8" s="91"/>
      <c r="G8" s="91"/>
      <c r="H8" s="91"/>
      <c r="I8" s="91"/>
      <c r="J8" s="91"/>
      <c r="K8" s="91"/>
      <c r="L8" s="91"/>
      <c r="M8" s="91"/>
      <c r="N8" s="92"/>
    </row>
    <row r="9" ht="15.75" customHeight="1">
      <c r="A9" s="89"/>
      <c r="B9" s="119"/>
      <c r="C9" s="91"/>
      <c r="D9" s="91"/>
      <c r="E9" s="91"/>
      <c r="F9" s="91"/>
      <c r="G9" s="91"/>
      <c r="H9" s="91"/>
      <c r="I9" s="91"/>
      <c r="J9" s="91"/>
      <c r="K9" s="91"/>
      <c r="L9" s="91"/>
      <c r="M9" s="91"/>
      <c r="N9" s="92"/>
    </row>
    <row r="10" ht="15.75" customHeight="1">
      <c r="A10" s="120"/>
      <c r="B10" s="91"/>
      <c r="C10" s="121"/>
      <c r="D10" s="91"/>
      <c r="E10" s="91"/>
      <c r="F10" s="91"/>
      <c r="G10" s="91"/>
      <c r="H10" s="91"/>
      <c r="I10" s="91"/>
      <c r="J10" s="91"/>
      <c r="K10" s="91"/>
      <c r="L10" s="91"/>
      <c r="M10" s="91"/>
      <c r="N10" s="92"/>
    </row>
    <row r="11" ht="15.75" customHeight="1">
      <c r="A11" s="120"/>
      <c r="B11" s="91"/>
      <c r="C11" s="121"/>
      <c r="D11" s="91"/>
      <c r="E11" s="91"/>
      <c r="F11" s="91"/>
      <c r="G11" s="91"/>
      <c r="H11" s="91"/>
      <c r="I11" s="91"/>
      <c r="J11" s="91"/>
      <c r="K11" s="91"/>
      <c r="L11" s="91"/>
      <c r="M11" s="91"/>
      <c r="N11" s="92"/>
    </row>
    <row r="12" ht="15.75" customHeight="1">
      <c r="A12" s="120"/>
      <c r="B12" s="91"/>
      <c r="C12" s="121"/>
      <c r="D12" s="91"/>
      <c r="E12" s="91"/>
      <c r="F12" s="91"/>
      <c r="G12" s="91"/>
      <c r="H12" s="91"/>
      <c r="I12" s="91"/>
      <c r="J12" s="91"/>
      <c r="K12" s="91"/>
      <c r="L12" s="91"/>
      <c r="M12" s="91"/>
      <c r="N12" s="92"/>
    </row>
    <row r="13" ht="15.75" customHeight="1">
      <c r="A13" s="120"/>
      <c r="B13" s="91"/>
      <c r="C13" s="121"/>
      <c r="D13" s="91"/>
      <c r="E13" s="91"/>
      <c r="F13" s="91"/>
      <c r="G13" s="91"/>
      <c r="H13" s="91"/>
      <c r="I13" s="91"/>
      <c r="J13" s="91"/>
      <c r="K13" s="91"/>
      <c r="L13" s="91"/>
      <c r="M13" s="91"/>
      <c r="N13" s="92"/>
    </row>
    <row r="14" ht="15.75" customHeight="1">
      <c r="A14" s="120"/>
      <c r="B14" s="91"/>
      <c r="C14" s="121"/>
      <c r="D14" s="91"/>
      <c r="E14" s="91"/>
      <c r="F14" s="91"/>
      <c r="G14" s="91"/>
      <c r="H14" s="91"/>
      <c r="I14" s="91"/>
      <c r="J14" s="91"/>
      <c r="K14" s="91"/>
      <c r="L14" s="91"/>
      <c r="M14" s="91"/>
      <c r="N14" s="92"/>
    </row>
    <row r="15" ht="15.75" customHeight="1">
      <c r="A15" s="120"/>
      <c r="B15" s="91"/>
      <c r="C15" s="121"/>
      <c r="D15" s="91"/>
      <c r="E15" s="91"/>
      <c r="F15" s="91"/>
      <c r="G15" s="91"/>
      <c r="H15" s="91"/>
      <c r="I15" s="91"/>
      <c r="J15" s="91"/>
      <c r="K15" s="91"/>
      <c r="L15" s="91"/>
      <c r="M15" s="91"/>
      <c r="N15" s="92"/>
    </row>
    <row r="16" ht="15.75" customHeight="1">
      <c r="A16" s="89"/>
      <c r="B16" s="91"/>
      <c r="C16" s="91"/>
      <c r="D16" s="91"/>
      <c r="E16" s="91"/>
      <c r="F16" s="91"/>
      <c r="G16" s="91"/>
      <c r="H16" s="91"/>
      <c r="I16" s="91"/>
      <c r="J16" s="91"/>
      <c r="K16" s="91"/>
      <c r="L16" s="91"/>
      <c r="M16" s="91"/>
      <c r="N16" s="92"/>
    </row>
    <row r="17" ht="15.75" customHeight="1">
      <c r="A17" s="89"/>
      <c r="B17" s="91"/>
      <c r="C17" s="91"/>
      <c r="D17" s="91"/>
      <c r="E17" s="91"/>
      <c r="F17" s="91"/>
      <c r="G17" s="91"/>
      <c r="H17" s="91"/>
      <c r="I17" s="91"/>
      <c r="J17" s="91"/>
      <c r="K17" s="91"/>
      <c r="L17" s="91"/>
      <c r="M17" s="91"/>
      <c r="N17" s="92"/>
    </row>
    <row r="18" ht="15.75" customHeight="1">
      <c r="A18" s="89"/>
      <c r="B18" s="91"/>
      <c r="C18" s="91"/>
      <c r="D18" s="91"/>
      <c r="E18" s="91"/>
      <c r="F18" s="91"/>
      <c r="G18" s="91"/>
      <c r="H18" s="91"/>
      <c r="I18" s="91"/>
      <c r="J18" s="91"/>
      <c r="K18" s="91"/>
      <c r="L18" s="91"/>
      <c r="M18" s="91"/>
      <c r="N18" s="92"/>
    </row>
    <row r="19" ht="15.75" customHeight="1">
      <c r="A19" s="89"/>
      <c r="B19" s="91"/>
      <c r="C19" s="91"/>
      <c r="D19" s="91"/>
      <c r="E19" s="91"/>
      <c r="F19" s="91"/>
      <c r="G19" s="91"/>
      <c r="H19" s="91"/>
      <c r="I19" s="91"/>
      <c r="J19" s="91"/>
      <c r="K19" s="91"/>
      <c r="L19" s="91"/>
      <c r="M19" s="91"/>
      <c r="N19" s="92"/>
    </row>
    <row r="20" ht="15.75" customHeight="1">
      <c r="A20" s="122"/>
      <c r="B20" s="123"/>
      <c r="C20" s="123"/>
      <c r="D20" s="123"/>
      <c r="E20" s="123"/>
      <c r="F20" s="123"/>
      <c r="G20" s="123"/>
      <c r="H20" s="123"/>
      <c r="I20" s="123"/>
      <c r="J20" s="123"/>
      <c r="K20" s="123"/>
      <c r="L20" s="123"/>
      <c r="M20" s="123"/>
      <c r="N20" s="124"/>
    </row>
    <row r="21" ht="15.75" customHeight="1">
      <c r="A21" s="48" t="s">
        <v>47</v>
      </c>
      <c r="B21" s="49" t="s">
        <v>8</v>
      </c>
      <c r="C21" s="49" t="s">
        <v>9</v>
      </c>
      <c r="D21" s="49" t="s">
        <v>10</v>
      </c>
      <c r="E21" s="49" t="s">
        <v>11</v>
      </c>
      <c r="F21" s="49" t="s">
        <v>12</v>
      </c>
      <c r="G21" s="49" t="s">
        <v>13</v>
      </c>
      <c r="H21" s="49" t="s">
        <v>14</v>
      </c>
      <c r="I21" s="49" t="s">
        <v>15</v>
      </c>
      <c r="J21" s="49" t="s">
        <v>16</v>
      </c>
      <c r="K21" s="49" t="s">
        <v>17</v>
      </c>
      <c r="L21" s="49" t="s">
        <v>18</v>
      </c>
      <c r="M21" s="49" t="s">
        <v>19</v>
      </c>
      <c r="N21" s="60" t="s">
        <v>20</v>
      </c>
    </row>
    <row r="22" ht="15.75" customHeight="1">
      <c r="A22" s="30" t="s">
        <v>48</v>
      </c>
      <c r="B22" s="31">
        <v>1200000.0</v>
      </c>
      <c r="C22" s="31"/>
      <c r="D22" s="31"/>
      <c r="E22" s="31"/>
      <c r="F22" s="31"/>
      <c r="G22" s="31"/>
      <c r="H22" s="31"/>
      <c r="I22" s="31"/>
      <c r="J22" s="31"/>
      <c r="K22" s="31"/>
      <c r="L22" s="31"/>
      <c r="M22" s="31"/>
      <c r="N22" s="125">
        <f t="shared" ref="N22:N23" si="1">SUM(B22:M22)</f>
        <v>1200000</v>
      </c>
    </row>
    <row r="23" ht="15.75" customHeight="1">
      <c r="A23" s="33" t="s">
        <v>49</v>
      </c>
      <c r="B23" s="34">
        <v>860000.0</v>
      </c>
      <c r="C23" s="34"/>
      <c r="D23" s="34"/>
      <c r="E23" s="34"/>
      <c r="F23" s="34"/>
      <c r="G23" s="34"/>
      <c r="H23" s="34"/>
      <c r="I23" s="34"/>
      <c r="J23" s="34"/>
      <c r="K23" s="34"/>
      <c r="L23" s="34"/>
      <c r="M23" s="34"/>
      <c r="N23" s="35">
        <f t="shared" si="1"/>
        <v>860000</v>
      </c>
    </row>
    <row r="24" ht="15.75" customHeight="1">
      <c r="A24" s="55" t="s">
        <v>29</v>
      </c>
      <c r="B24" s="56">
        <f t="shared" ref="B24:N24" si="2">B22-B23</f>
        <v>340000</v>
      </c>
      <c r="C24" s="56">
        <f t="shared" si="2"/>
        <v>0</v>
      </c>
      <c r="D24" s="56">
        <f t="shared" si="2"/>
        <v>0</v>
      </c>
      <c r="E24" s="56">
        <f t="shared" si="2"/>
        <v>0</v>
      </c>
      <c r="F24" s="56">
        <f t="shared" si="2"/>
        <v>0</v>
      </c>
      <c r="G24" s="56">
        <f t="shared" si="2"/>
        <v>0</v>
      </c>
      <c r="H24" s="56">
        <f t="shared" si="2"/>
        <v>0</v>
      </c>
      <c r="I24" s="56">
        <f t="shared" si="2"/>
        <v>0</v>
      </c>
      <c r="J24" s="56">
        <f t="shared" si="2"/>
        <v>0</v>
      </c>
      <c r="K24" s="56">
        <f t="shared" si="2"/>
        <v>0</v>
      </c>
      <c r="L24" s="56">
        <f t="shared" si="2"/>
        <v>0</v>
      </c>
      <c r="M24" s="56">
        <f t="shared" si="2"/>
        <v>0</v>
      </c>
      <c r="N24" s="76">
        <f t="shared" si="2"/>
        <v>340000</v>
      </c>
    </row>
    <row r="25" ht="15.75" customHeight="1">
      <c r="A25" s="42" t="s">
        <v>30</v>
      </c>
      <c r="B25" s="43">
        <f t="shared" ref="B25:N25" si="3">iferror((B22/B23-1),)</f>
        <v>0.3953488372</v>
      </c>
      <c r="C25" s="43" t="str">
        <f t="shared" si="3"/>
        <v/>
      </c>
      <c r="D25" s="43" t="str">
        <f t="shared" si="3"/>
        <v/>
      </c>
      <c r="E25" s="43" t="str">
        <f t="shared" si="3"/>
        <v/>
      </c>
      <c r="F25" s="43" t="str">
        <f t="shared" si="3"/>
        <v/>
      </c>
      <c r="G25" s="43" t="str">
        <f t="shared" si="3"/>
        <v/>
      </c>
      <c r="H25" s="43" t="str">
        <f t="shared" si="3"/>
        <v/>
      </c>
      <c r="I25" s="43" t="str">
        <f t="shared" si="3"/>
        <v/>
      </c>
      <c r="J25" s="43" t="str">
        <f t="shared" si="3"/>
        <v/>
      </c>
      <c r="K25" s="43" t="str">
        <f t="shared" si="3"/>
        <v/>
      </c>
      <c r="L25" s="43" t="str">
        <f t="shared" si="3"/>
        <v/>
      </c>
      <c r="M25" s="43" t="str">
        <f t="shared" si="3"/>
        <v/>
      </c>
      <c r="N25" s="44">
        <f t="shared" si="3"/>
        <v>0.3953488372</v>
      </c>
    </row>
    <row r="26" ht="15.75" customHeight="1">
      <c r="A26" s="45"/>
      <c r="B26" s="46"/>
      <c r="C26" s="46"/>
      <c r="D26" s="46"/>
      <c r="E26" s="46"/>
      <c r="F26" s="46"/>
      <c r="G26" s="46"/>
      <c r="H26" s="46"/>
      <c r="I26" s="46"/>
      <c r="J26" s="46"/>
      <c r="K26" s="46"/>
      <c r="L26" s="46"/>
      <c r="M26" s="46"/>
      <c r="N26" s="47"/>
    </row>
    <row r="27" ht="15.75" customHeight="1">
      <c r="A27" s="48" t="s">
        <v>50</v>
      </c>
      <c r="B27" s="49" t="s">
        <v>8</v>
      </c>
      <c r="C27" s="49" t="s">
        <v>9</v>
      </c>
      <c r="D27" s="49" t="s">
        <v>10</v>
      </c>
      <c r="E27" s="49" t="s">
        <v>11</v>
      </c>
      <c r="F27" s="49" t="s">
        <v>12</v>
      </c>
      <c r="G27" s="49" t="s">
        <v>13</v>
      </c>
      <c r="H27" s="49" t="s">
        <v>14</v>
      </c>
      <c r="I27" s="49" t="s">
        <v>15</v>
      </c>
      <c r="J27" s="49" t="s">
        <v>16</v>
      </c>
      <c r="K27" s="49" t="s">
        <v>17</v>
      </c>
      <c r="L27" s="49" t="s">
        <v>18</v>
      </c>
      <c r="M27" s="49" t="s">
        <v>19</v>
      </c>
      <c r="N27" s="60" t="s">
        <v>20</v>
      </c>
    </row>
    <row r="28" ht="15.75" customHeight="1">
      <c r="A28" s="30" t="s">
        <v>51</v>
      </c>
      <c r="B28" s="31">
        <v>1000000.0</v>
      </c>
      <c r="C28" s="31"/>
      <c r="D28" s="31"/>
      <c r="E28" s="31"/>
      <c r="F28" s="31"/>
      <c r="G28" s="31"/>
      <c r="H28" s="31"/>
      <c r="I28" s="31"/>
      <c r="J28" s="31"/>
      <c r="K28" s="31"/>
      <c r="L28" s="31"/>
      <c r="M28" s="31"/>
      <c r="N28" s="72">
        <f t="shared" ref="N28:N29" si="4">SUM(B28:M28)</f>
        <v>1000000</v>
      </c>
    </row>
    <row r="29" ht="15.75" customHeight="1">
      <c r="A29" s="52" t="s">
        <v>52</v>
      </c>
      <c r="B29" s="53">
        <v>600000.0</v>
      </c>
      <c r="C29" s="53"/>
      <c r="D29" s="53"/>
      <c r="E29" s="53"/>
      <c r="F29" s="53"/>
      <c r="G29" s="53"/>
      <c r="H29" s="53"/>
      <c r="I29" s="53"/>
      <c r="J29" s="53"/>
      <c r="K29" s="53"/>
      <c r="L29" s="53"/>
      <c r="M29" s="53"/>
      <c r="N29" s="74">
        <f t="shared" si="4"/>
        <v>600000</v>
      </c>
    </row>
    <row r="30" ht="15.75" customHeight="1">
      <c r="A30" s="75" t="s">
        <v>29</v>
      </c>
      <c r="B30" s="56">
        <f t="shared" ref="B30:N30" si="5">B28-B29</f>
        <v>400000</v>
      </c>
      <c r="C30" s="56">
        <f t="shared" si="5"/>
        <v>0</v>
      </c>
      <c r="D30" s="56">
        <f t="shared" si="5"/>
        <v>0</v>
      </c>
      <c r="E30" s="56">
        <f t="shared" si="5"/>
        <v>0</v>
      </c>
      <c r="F30" s="56">
        <f t="shared" si="5"/>
        <v>0</v>
      </c>
      <c r="G30" s="56">
        <f t="shared" si="5"/>
        <v>0</v>
      </c>
      <c r="H30" s="56">
        <f t="shared" si="5"/>
        <v>0</v>
      </c>
      <c r="I30" s="56">
        <f t="shared" si="5"/>
        <v>0</v>
      </c>
      <c r="J30" s="56">
        <f t="shared" si="5"/>
        <v>0</v>
      </c>
      <c r="K30" s="56">
        <f t="shared" si="5"/>
        <v>0</v>
      </c>
      <c r="L30" s="56">
        <f t="shared" si="5"/>
        <v>0</v>
      </c>
      <c r="M30" s="56">
        <f t="shared" si="5"/>
        <v>0</v>
      </c>
      <c r="N30" s="76">
        <f t="shared" si="5"/>
        <v>400000</v>
      </c>
    </row>
    <row r="31" ht="15.75" customHeight="1">
      <c r="A31" s="42" t="s">
        <v>30</v>
      </c>
      <c r="B31" s="43">
        <f t="shared" ref="B31:N31" si="6">iferror((B28/B29-1),)</f>
        <v>0.6666666667</v>
      </c>
      <c r="C31" s="43" t="str">
        <f t="shared" si="6"/>
        <v/>
      </c>
      <c r="D31" s="43" t="str">
        <f t="shared" si="6"/>
        <v/>
      </c>
      <c r="E31" s="43" t="str">
        <f t="shared" si="6"/>
        <v/>
      </c>
      <c r="F31" s="43" t="str">
        <f t="shared" si="6"/>
        <v/>
      </c>
      <c r="G31" s="43" t="str">
        <f t="shared" si="6"/>
        <v/>
      </c>
      <c r="H31" s="43" t="str">
        <f t="shared" si="6"/>
        <v/>
      </c>
      <c r="I31" s="43" t="str">
        <f t="shared" si="6"/>
        <v/>
      </c>
      <c r="J31" s="43" t="str">
        <f t="shared" si="6"/>
        <v/>
      </c>
      <c r="K31" s="43" t="str">
        <f t="shared" si="6"/>
        <v/>
      </c>
      <c r="L31" s="43" t="str">
        <f t="shared" si="6"/>
        <v/>
      </c>
      <c r="M31" s="43" t="str">
        <f t="shared" si="6"/>
        <v/>
      </c>
      <c r="N31" s="44">
        <f t="shared" si="6"/>
        <v>0.6666666667</v>
      </c>
    </row>
    <row r="32" ht="15.75" customHeight="1">
      <c r="A32" s="45"/>
      <c r="B32" s="46"/>
      <c r="C32" s="46"/>
      <c r="D32" s="46"/>
      <c r="E32" s="46"/>
      <c r="F32" s="46"/>
      <c r="G32" s="46"/>
      <c r="H32" s="46"/>
      <c r="I32" s="46"/>
      <c r="J32" s="46"/>
      <c r="K32" s="46"/>
      <c r="L32" s="46"/>
      <c r="M32" s="46"/>
      <c r="N32" s="47"/>
    </row>
    <row r="33" ht="15.75" customHeight="1">
      <c r="A33" s="59" t="s">
        <v>53</v>
      </c>
      <c r="B33" s="49" t="s">
        <v>8</v>
      </c>
      <c r="C33" s="49" t="s">
        <v>9</v>
      </c>
      <c r="D33" s="49" t="s">
        <v>10</v>
      </c>
      <c r="E33" s="49" t="s">
        <v>11</v>
      </c>
      <c r="F33" s="49" t="s">
        <v>12</v>
      </c>
      <c r="G33" s="49" t="s">
        <v>13</v>
      </c>
      <c r="H33" s="49" t="s">
        <v>14</v>
      </c>
      <c r="I33" s="49" t="s">
        <v>15</v>
      </c>
      <c r="J33" s="49" t="s">
        <v>16</v>
      </c>
      <c r="K33" s="49" t="s">
        <v>17</v>
      </c>
      <c r="L33" s="49" t="s">
        <v>18</v>
      </c>
      <c r="M33" s="49" t="s">
        <v>19</v>
      </c>
      <c r="N33" s="60" t="s">
        <v>20</v>
      </c>
    </row>
    <row r="34" ht="15.75" customHeight="1">
      <c r="A34" s="126" t="s">
        <v>54</v>
      </c>
      <c r="B34" s="31">
        <v>680000.0</v>
      </c>
      <c r="C34" s="31"/>
      <c r="D34" s="31"/>
      <c r="E34" s="31"/>
      <c r="F34" s="31"/>
      <c r="G34" s="31"/>
      <c r="H34" s="31"/>
      <c r="I34" s="31"/>
      <c r="J34" s="31"/>
      <c r="K34" s="31"/>
      <c r="L34" s="31"/>
      <c r="M34" s="31"/>
      <c r="N34" s="72">
        <f t="shared" ref="N34:N35" si="7">SUM(B34:M34)</f>
        <v>680000</v>
      </c>
    </row>
    <row r="35" ht="15.75" customHeight="1">
      <c r="A35" s="127" t="s">
        <v>55</v>
      </c>
      <c r="B35" s="53">
        <v>320000.0</v>
      </c>
      <c r="C35" s="53"/>
      <c r="D35" s="53"/>
      <c r="E35" s="53"/>
      <c r="F35" s="53"/>
      <c r="G35" s="53"/>
      <c r="H35" s="53"/>
      <c r="I35" s="53"/>
      <c r="J35" s="53"/>
      <c r="K35" s="53"/>
      <c r="L35" s="53"/>
      <c r="M35" s="53"/>
      <c r="N35" s="74">
        <f t="shared" si="7"/>
        <v>320000</v>
      </c>
    </row>
    <row r="36" ht="15.75" customHeight="1">
      <c r="A36" s="55" t="s">
        <v>29</v>
      </c>
      <c r="B36" s="56">
        <f t="shared" ref="B36:N36" si="8">B34-B35</f>
        <v>360000</v>
      </c>
      <c r="C36" s="56">
        <f t="shared" si="8"/>
        <v>0</v>
      </c>
      <c r="D36" s="56">
        <f t="shared" si="8"/>
        <v>0</v>
      </c>
      <c r="E36" s="56">
        <f t="shared" si="8"/>
        <v>0</v>
      </c>
      <c r="F36" s="56">
        <f t="shared" si="8"/>
        <v>0</v>
      </c>
      <c r="G36" s="56">
        <f t="shared" si="8"/>
        <v>0</v>
      </c>
      <c r="H36" s="56">
        <f t="shared" si="8"/>
        <v>0</v>
      </c>
      <c r="I36" s="56">
        <f t="shared" si="8"/>
        <v>0</v>
      </c>
      <c r="J36" s="56">
        <f t="shared" si="8"/>
        <v>0</v>
      </c>
      <c r="K36" s="56">
        <f t="shared" si="8"/>
        <v>0</v>
      </c>
      <c r="L36" s="56">
        <f t="shared" si="8"/>
        <v>0</v>
      </c>
      <c r="M36" s="56">
        <f t="shared" si="8"/>
        <v>0</v>
      </c>
      <c r="N36" s="76">
        <f t="shared" si="8"/>
        <v>360000</v>
      </c>
    </row>
    <row r="37" ht="15.75" customHeight="1">
      <c r="A37" s="42" t="s">
        <v>30</v>
      </c>
      <c r="B37" s="43">
        <f t="shared" ref="B37:N37" si="9">iferror((B34/B35-1),)</f>
        <v>1.125</v>
      </c>
      <c r="C37" s="43" t="str">
        <f t="shared" si="9"/>
        <v/>
      </c>
      <c r="D37" s="43" t="str">
        <f t="shared" si="9"/>
        <v/>
      </c>
      <c r="E37" s="43" t="str">
        <f t="shared" si="9"/>
        <v/>
      </c>
      <c r="F37" s="43" t="str">
        <f t="shared" si="9"/>
        <v/>
      </c>
      <c r="G37" s="43" t="str">
        <f t="shared" si="9"/>
        <v/>
      </c>
      <c r="H37" s="43" t="str">
        <f t="shared" si="9"/>
        <v/>
      </c>
      <c r="I37" s="43" t="str">
        <f t="shared" si="9"/>
        <v/>
      </c>
      <c r="J37" s="43" t="str">
        <f t="shared" si="9"/>
        <v/>
      </c>
      <c r="K37" s="43" t="str">
        <f t="shared" si="9"/>
        <v/>
      </c>
      <c r="L37" s="43" t="str">
        <f t="shared" si="9"/>
        <v/>
      </c>
      <c r="M37" s="43" t="str">
        <f t="shared" si="9"/>
        <v/>
      </c>
      <c r="N37" s="44">
        <f t="shared" si="9"/>
        <v>1.125</v>
      </c>
    </row>
    <row r="38" ht="15.75" customHeight="1">
      <c r="A38" s="45"/>
      <c r="B38" s="46"/>
      <c r="C38" s="46"/>
      <c r="D38" s="46"/>
      <c r="E38" s="46"/>
      <c r="F38" s="46"/>
      <c r="G38" s="46"/>
      <c r="H38" s="46"/>
      <c r="I38" s="46"/>
      <c r="J38" s="46"/>
      <c r="K38" s="46"/>
      <c r="L38" s="46"/>
      <c r="M38" s="46"/>
      <c r="N38" s="47"/>
    </row>
    <row r="39" ht="15.75" customHeight="1">
      <c r="A39" s="59" t="s">
        <v>56</v>
      </c>
      <c r="B39" s="49" t="s">
        <v>8</v>
      </c>
      <c r="C39" s="49" t="s">
        <v>9</v>
      </c>
      <c r="D39" s="49" t="s">
        <v>10</v>
      </c>
      <c r="E39" s="49" t="s">
        <v>11</v>
      </c>
      <c r="F39" s="49" t="s">
        <v>12</v>
      </c>
      <c r="G39" s="49" t="s">
        <v>13</v>
      </c>
      <c r="H39" s="49" t="s">
        <v>14</v>
      </c>
      <c r="I39" s="49" t="s">
        <v>15</v>
      </c>
      <c r="J39" s="49" t="s">
        <v>16</v>
      </c>
      <c r="K39" s="49" t="s">
        <v>17</v>
      </c>
      <c r="L39" s="49" t="s">
        <v>18</v>
      </c>
      <c r="M39" s="49" t="s">
        <v>19</v>
      </c>
      <c r="N39" s="60" t="s">
        <v>20</v>
      </c>
    </row>
    <row r="40" ht="15.75" customHeight="1">
      <c r="A40" s="126" t="s">
        <v>57</v>
      </c>
      <c r="B40" s="31">
        <f t="shared" ref="B40:M40" si="10">B28-B34</f>
        <v>320000</v>
      </c>
      <c r="C40" s="31">
        <f t="shared" si="10"/>
        <v>0</v>
      </c>
      <c r="D40" s="31">
        <f t="shared" si="10"/>
        <v>0</v>
      </c>
      <c r="E40" s="31">
        <f t="shared" si="10"/>
        <v>0</v>
      </c>
      <c r="F40" s="31">
        <f t="shared" si="10"/>
        <v>0</v>
      </c>
      <c r="G40" s="31">
        <f t="shared" si="10"/>
        <v>0</v>
      </c>
      <c r="H40" s="31">
        <f t="shared" si="10"/>
        <v>0</v>
      </c>
      <c r="I40" s="31">
        <f t="shared" si="10"/>
        <v>0</v>
      </c>
      <c r="J40" s="31">
        <f t="shared" si="10"/>
        <v>0</v>
      </c>
      <c r="K40" s="31">
        <f t="shared" si="10"/>
        <v>0</v>
      </c>
      <c r="L40" s="31">
        <f t="shared" si="10"/>
        <v>0</v>
      </c>
      <c r="M40" s="31">
        <f t="shared" si="10"/>
        <v>0</v>
      </c>
      <c r="N40" s="72">
        <f t="shared" ref="N40:N41" si="12">SUM(B40:M40)</f>
        <v>320000</v>
      </c>
    </row>
    <row r="41" ht="15.75" customHeight="1">
      <c r="A41" s="127" t="s">
        <v>58</v>
      </c>
      <c r="B41" s="53">
        <f t="shared" ref="B41:M41" si="11">B29-B35</f>
        <v>280000</v>
      </c>
      <c r="C41" s="53">
        <f t="shared" si="11"/>
        <v>0</v>
      </c>
      <c r="D41" s="53">
        <f t="shared" si="11"/>
        <v>0</v>
      </c>
      <c r="E41" s="53">
        <f t="shared" si="11"/>
        <v>0</v>
      </c>
      <c r="F41" s="53">
        <f t="shared" si="11"/>
        <v>0</v>
      </c>
      <c r="G41" s="53">
        <f t="shared" si="11"/>
        <v>0</v>
      </c>
      <c r="H41" s="53">
        <f t="shared" si="11"/>
        <v>0</v>
      </c>
      <c r="I41" s="53">
        <f t="shared" si="11"/>
        <v>0</v>
      </c>
      <c r="J41" s="53">
        <f t="shared" si="11"/>
        <v>0</v>
      </c>
      <c r="K41" s="53">
        <f t="shared" si="11"/>
        <v>0</v>
      </c>
      <c r="L41" s="53">
        <f t="shared" si="11"/>
        <v>0</v>
      </c>
      <c r="M41" s="53">
        <f t="shared" si="11"/>
        <v>0</v>
      </c>
      <c r="N41" s="74">
        <f t="shared" si="12"/>
        <v>280000</v>
      </c>
    </row>
    <row r="42" ht="15.75" customHeight="1">
      <c r="A42" s="75" t="s">
        <v>29</v>
      </c>
      <c r="B42" s="56">
        <f t="shared" ref="B42:N42" si="13">B40-B41</f>
        <v>40000</v>
      </c>
      <c r="C42" s="56">
        <f t="shared" si="13"/>
        <v>0</v>
      </c>
      <c r="D42" s="56">
        <f t="shared" si="13"/>
        <v>0</v>
      </c>
      <c r="E42" s="56">
        <f t="shared" si="13"/>
        <v>0</v>
      </c>
      <c r="F42" s="56">
        <f t="shared" si="13"/>
        <v>0</v>
      </c>
      <c r="G42" s="56">
        <f t="shared" si="13"/>
        <v>0</v>
      </c>
      <c r="H42" s="56">
        <f t="shared" si="13"/>
        <v>0</v>
      </c>
      <c r="I42" s="56">
        <f t="shared" si="13"/>
        <v>0</v>
      </c>
      <c r="J42" s="56">
        <f t="shared" si="13"/>
        <v>0</v>
      </c>
      <c r="K42" s="56">
        <f t="shared" si="13"/>
        <v>0</v>
      </c>
      <c r="L42" s="56">
        <f t="shared" si="13"/>
        <v>0</v>
      </c>
      <c r="M42" s="56">
        <f t="shared" si="13"/>
        <v>0</v>
      </c>
      <c r="N42" s="76">
        <f t="shared" si="13"/>
        <v>40000</v>
      </c>
    </row>
    <row r="43" ht="15.75" customHeight="1">
      <c r="A43" s="42" t="s">
        <v>30</v>
      </c>
      <c r="B43" s="43">
        <f t="shared" ref="B43:N43" si="14">iferror((B40/B41-1),)</f>
        <v>0.1428571429</v>
      </c>
      <c r="C43" s="43" t="str">
        <f t="shared" si="14"/>
        <v/>
      </c>
      <c r="D43" s="43" t="str">
        <f t="shared" si="14"/>
        <v/>
      </c>
      <c r="E43" s="43" t="str">
        <f t="shared" si="14"/>
        <v/>
      </c>
      <c r="F43" s="43" t="str">
        <f t="shared" si="14"/>
        <v/>
      </c>
      <c r="G43" s="43" t="str">
        <f t="shared" si="14"/>
        <v/>
      </c>
      <c r="H43" s="43" t="str">
        <f t="shared" si="14"/>
        <v/>
      </c>
      <c r="I43" s="43" t="str">
        <f t="shared" si="14"/>
        <v/>
      </c>
      <c r="J43" s="43" t="str">
        <f t="shared" si="14"/>
        <v/>
      </c>
      <c r="K43" s="43" t="str">
        <f t="shared" si="14"/>
        <v/>
      </c>
      <c r="L43" s="43" t="str">
        <f t="shared" si="14"/>
        <v/>
      </c>
      <c r="M43" s="43" t="str">
        <f t="shared" si="14"/>
        <v/>
      </c>
      <c r="N43" s="44">
        <f t="shared" si="14"/>
        <v>0.1428571429</v>
      </c>
    </row>
    <row r="44" ht="15.75" customHeight="1">
      <c r="A44" s="128"/>
      <c r="B44" s="128"/>
      <c r="C44" s="128"/>
      <c r="D44" s="128"/>
      <c r="E44" s="128"/>
      <c r="F44" s="128"/>
      <c r="G44" s="128"/>
      <c r="H44" s="128"/>
      <c r="I44" s="128"/>
      <c r="J44" s="128"/>
      <c r="K44" s="128"/>
      <c r="L44" s="128"/>
      <c r="M44" s="128"/>
      <c r="N44" s="128"/>
    </row>
    <row r="45" ht="15.75" customHeight="1">
      <c r="A45" s="48" t="s">
        <v>59</v>
      </c>
      <c r="B45" s="49" t="s">
        <v>8</v>
      </c>
      <c r="C45" s="49" t="s">
        <v>9</v>
      </c>
      <c r="D45" s="49" t="s">
        <v>10</v>
      </c>
      <c r="E45" s="49" t="s">
        <v>11</v>
      </c>
      <c r="F45" s="49" t="s">
        <v>12</v>
      </c>
      <c r="G45" s="49" t="s">
        <v>13</v>
      </c>
      <c r="H45" s="49" t="s">
        <v>14</v>
      </c>
      <c r="I45" s="49" t="s">
        <v>15</v>
      </c>
      <c r="J45" s="49" t="s">
        <v>16</v>
      </c>
      <c r="K45" s="49" t="s">
        <v>17</v>
      </c>
      <c r="L45" s="49" t="s">
        <v>18</v>
      </c>
      <c r="M45" s="49" t="s">
        <v>19</v>
      </c>
      <c r="N45" s="60" t="s">
        <v>32</v>
      </c>
    </row>
    <row r="46" ht="15.75" customHeight="1">
      <c r="A46" s="61" t="s">
        <v>60</v>
      </c>
      <c r="B46" s="129">
        <v>1.2</v>
      </c>
      <c r="C46" s="129"/>
      <c r="D46" s="129"/>
      <c r="E46" s="129"/>
      <c r="F46" s="129"/>
      <c r="G46" s="129"/>
      <c r="H46" s="129"/>
      <c r="I46" s="129"/>
      <c r="J46" s="129"/>
      <c r="K46" s="129"/>
      <c r="L46" s="129"/>
      <c r="M46" s="129"/>
      <c r="N46" s="130">
        <f t="shared" ref="N46:N47" si="15">AVERAGE(B46:M46)</f>
        <v>1.2</v>
      </c>
    </row>
    <row r="47" ht="15.75" customHeight="1">
      <c r="A47" s="73" t="s">
        <v>61</v>
      </c>
      <c r="B47" s="131">
        <v>1.43</v>
      </c>
      <c r="C47" s="131"/>
      <c r="D47" s="131"/>
      <c r="E47" s="131"/>
      <c r="F47" s="131"/>
      <c r="G47" s="131"/>
      <c r="H47" s="131"/>
      <c r="I47" s="131"/>
      <c r="J47" s="131"/>
      <c r="K47" s="131"/>
      <c r="L47" s="131"/>
      <c r="M47" s="131"/>
      <c r="N47" s="132">
        <f t="shared" si="15"/>
        <v>1.43</v>
      </c>
    </row>
    <row r="48" ht="15.75" customHeight="1">
      <c r="A48" s="55" t="s">
        <v>29</v>
      </c>
      <c r="B48" s="133">
        <f t="shared" ref="B48:N48" si="16">B46-B47</f>
        <v>-0.23</v>
      </c>
      <c r="C48" s="133">
        <f t="shared" si="16"/>
        <v>0</v>
      </c>
      <c r="D48" s="133">
        <f t="shared" si="16"/>
        <v>0</v>
      </c>
      <c r="E48" s="133">
        <f t="shared" si="16"/>
        <v>0</v>
      </c>
      <c r="F48" s="133">
        <f t="shared" si="16"/>
        <v>0</v>
      </c>
      <c r="G48" s="133">
        <f t="shared" si="16"/>
        <v>0</v>
      </c>
      <c r="H48" s="133">
        <f t="shared" si="16"/>
        <v>0</v>
      </c>
      <c r="I48" s="133">
        <f t="shared" si="16"/>
        <v>0</v>
      </c>
      <c r="J48" s="133">
        <f t="shared" si="16"/>
        <v>0</v>
      </c>
      <c r="K48" s="133">
        <f t="shared" si="16"/>
        <v>0</v>
      </c>
      <c r="L48" s="133">
        <f t="shared" si="16"/>
        <v>0</v>
      </c>
      <c r="M48" s="133">
        <f t="shared" si="16"/>
        <v>0</v>
      </c>
      <c r="N48" s="134">
        <f t="shared" si="16"/>
        <v>-0.23</v>
      </c>
    </row>
    <row r="49" ht="15.75" customHeight="1">
      <c r="A49" s="42" t="s">
        <v>30</v>
      </c>
      <c r="B49" s="43">
        <f t="shared" ref="B49:N49" si="17">iferror(B46/B47-1,)</f>
        <v>-0.1608391608</v>
      </c>
      <c r="C49" s="43" t="str">
        <f t="shared" si="17"/>
        <v/>
      </c>
      <c r="D49" s="43" t="str">
        <f t="shared" si="17"/>
        <v/>
      </c>
      <c r="E49" s="43" t="str">
        <f t="shared" si="17"/>
        <v/>
      </c>
      <c r="F49" s="43" t="str">
        <f t="shared" si="17"/>
        <v/>
      </c>
      <c r="G49" s="43" t="str">
        <f t="shared" si="17"/>
        <v/>
      </c>
      <c r="H49" s="43" t="str">
        <f t="shared" si="17"/>
        <v/>
      </c>
      <c r="I49" s="43" t="str">
        <f t="shared" si="17"/>
        <v/>
      </c>
      <c r="J49" s="43" t="str">
        <f t="shared" si="17"/>
        <v/>
      </c>
      <c r="K49" s="43" t="str">
        <f t="shared" si="17"/>
        <v/>
      </c>
      <c r="L49" s="43" t="str">
        <f t="shared" si="17"/>
        <v/>
      </c>
      <c r="M49" s="43" t="str">
        <f t="shared" si="17"/>
        <v/>
      </c>
      <c r="N49" s="44">
        <f t="shared" si="17"/>
        <v>-0.1608391608</v>
      </c>
    </row>
    <row r="50" ht="15.75" customHeight="1">
      <c r="A50" s="45"/>
      <c r="B50" s="46"/>
      <c r="C50" s="46"/>
      <c r="D50" s="46"/>
      <c r="E50" s="46"/>
      <c r="F50" s="46"/>
      <c r="G50" s="46"/>
      <c r="H50" s="46"/>
      <c r="I50" s="46"/>
      <c r="J50" s="46"/>
      <c r="K50" s="46"/>
      <c r="L50" s="46"/>
      <c r="M50" s="46"/>
      <c r="N50" s="47"/>
    </row>
    <row r="51" ht="15.75" customHeight="1">
      <c r="A51" s="48" t="s">
        <v>62</v>
      </c>
      <c r="B51" s="135" t="s">
        <v>63</v>
      </c>
      <c r="C51" s="136" t="s">
        <v>41</v>
      </c>
      <c r="D51" s="137" t="s">
        <v>64</v>
      </c>
      <c r="E51" s="136" t="s">
        <v>41</v>
      </c>
      <c r="F51" s="135" t="s">
        <v>65</v>
      </c>
      <c r="G51" s="136" t="s">
        <v>41</v>
      </c>
      <c r="H51" s="138" t="s">
        <v>66</v>
      </c>
      <c r="I51" s="139" t="s">
        <v>41</v>
      </c>
      <c r="J51" s="83"/>
      <c r="K51" s="83"/>
      <c r="L51" s="83"/>
      <c r="M51" s="83"/>
      <c r="N51" s="84"/>
    </row>
    <row r="52" ht="15.75" customHeight="1">
      <c r="A52" s="30">
        <v>1.0</v>
      </c>
      <c r="B52" s="140">
        <v>420000.0</v>
      </c>
      <c r="C52" s="141">
        <v>200000.0</v>
      </c>
      <c r="D52" s="140">
        <v>380000.0</v>
      </c>
      <c r="E52" s="141">
        <v>180000.0</v>
      </c>
      <c r="F52" s="140">
        <v>230000.0</v>
      </c>
      <c r="G52" s="141">
        <v>140000.0</v>
      </c>
      <c r="H52" s="142">
        <v>1.3</v>
      </c>
      <c r="I52" s="129">
        <v>1.11</v>
      </c>
      <c r="J52" s="143"/>
      <c r="K52" s="143"/>
      <c r="L52" s="143"/>
      <c r="M52" s="143"/>
      <c r="N52" s="143"/>
    </row>
    <row r="53" ht="15.75" customHeight="1">
      <c r="A53" s="144">
        <v>2.0</v>
      </c>
      <c r="B53" s="145"/>
      <c r="C53" s="146"/>
      <c r="D53" s="145"/>
      <c r="E53" s="146"/>
      <c r="F53" s="145"/>
      <c r="G53" s="146"/>
      <c r="H53" s="147"/>
      <c r="I53" s="148"/>
      <c r="J53" s="143"/>
      <c r="K53" s="143"/>
      <c r="L53" s="143"/>
      <c r="M53" s="143"/>
      <c r="N53" s="143"/>
    </row>
    <row r="54" ht="15.75" customHeight="1">
      <c r="A54" s="30">
        <v>3.0</v>
      </c>
      <c r="B54" s="140"/>
      <c r="C54" s="141"/>
      <c r="D54" s="140"/>
      <c r="E54" s="141"/>
      <c r="F54" s="140"/>
      <c r="G54" s="141"/>
      <c r="H54" s="142"/>
      <c r="I54" s="129"/>
      <c r="J54" s="143"/>
      <c r="K54" s="143"/>
      <c r="L54" s="143"/>
      <c r="M54" s="143"/>
      <c r="N54" s="143"/>
    </row>
    <row r="55" ht="15.75" customHeight="1">
      <c r="A55" s="144">
        <v>4.0</v>
      </c>
      <c r="B55" s="145"/>
      <c r="C55" s="146"/>
      <c r="D55" s="145"/>
      <c r="E55" s="146"/>
      <c r="F55" s="145"/>
      <c r="G55" s="146"/>
      <c r="H55" s="147"/>
      <c r="I55" s="148"/>
      <c r="J55" s="143"/>
      <c r="K55" s="143"/>
      <c r="L55" s="143"/>
      <c r="M55" s="143"/>
      <c r="N55" s="143"/>
    </row>
    <row r="56" ht="15.75" customHeight="1">
      <c r="A56" s="30">
        <v>5.0</v>
      </c>
      <c r="B56" s="140"/>
      <c r="C56" s="141"/>
      <c r="D56" s="140"/>
      <c r="E56" s="141"/>
      <c r="F56" s="140"/>
      <c r="G56" s="141"/>
      <c r="H56" s="142"/>
      <c r="I56" s="129"/>
      <c r="J56" s="143"/>
      <c r="K56" s="143"/>
      <c r="L56" s="143"/>
      <c r="M56" s="143"/>
      <c r="N56" s="143"/>
    </row>
    <row r="57" ht="15.75" customHeight="1">
      <c r="A57" s="144">
        <v>6.0</v>
      </c>
      <c r="B57" s="145"/>
      <c r="C57" s="146"/>
      <c r="D57" s="145"/>
      <c r="E57" s="146"/>
      <c r="F57" s="145"/>
      <c r="G57" s="146"/>
      <c r="H57" s="147"/>
      <c r="I57" s="148"/>
      <c r="J57" s="143"/>
      <c r="K57" s="143"/>
      <c r="L57" s="143"/>
      <c r="M57" s="143"/>
      <c r="N57" s="143"/>
    </row>
    <row r="58" ht="15.75" customHeight="1">
      <c r="A58" s="30">
        <v>7.0</v>
      </c>
      <c r="B58" s="140"/>
      <c r="C58" s="141"/>
      <c r="D58" s="140"/>
      <c r="E58" s="141"/>
      <c r="F58" s="140"/>
      <c r="G58" s="141"/>
      <c r="H58" s="142"/>
      <c r="I58" s="129"/>
      <c r="J58" s="143"/>
      <c r="K58" s="143"/>
      <c r="L58" s="143"/>
      <c r="M58" s="143"/>
      <c r="N58" s="143"/>
    </row>
    <row r="59" ht="15.75" customHeight="1">
      <c r="A59" s="144">
        <v>8.0</v>
      </c>
      <c r="B59" s="145"/>
      <c r="C59" s="146"/>
      <c r="D59" s="145"/>
      <c r="E59" s="146"/>
      <c r="F59" s="145"/>
      <c r="G59" s="146"/>
      <c r="H59" s="147"/>
      <c r="I59" s="148"/>
      <c r="J59" s="143"/>
      <c r="K59" s="143"/>
      <c r="L59" s="143"/>
      <c r="M59" s="143"/>
      <c r="N59" s="143"/>
    </row>
    <row r="60" ht="15.75" customHeight="1">
      <c r="A60" s="30">
        <v>9.0</v>
      </c>
      <c r="B60" s="140"/>
      <c r="C60" s="141"/>
      <c r="D60" s="140"/>
      <c r="E60" s="141"/>
      <c r="F60" s="140"/>
      <c r="G60" s="141"/>
      <c r="H60" s="142"/>
      <c r="I60" s="129"/>
      <c r="J60" s="143"/>
      <c r="K60" s="143"/>
      <c r="L60" s="143"/>
      <c r="M60" s="143"/>
      <c r="N60" s="143"/>
    </row>
    <row r="61" ht="15.75" customHeight="1">
      <c r="A61" s="144">
        <v>10.0</v>
      </c>
      <c r="B61" s="145"/>
      <c r="C61" s="146"/>
      <c r="D61" s="145"/>
      <c r="E61" s="146"/>
      <c r="F61" s="145"/>
      <c r="G61" s="146"/>
      <c r="H61" s="147"/>
      <c r="I61" s="148"/>
      <c r="J61" s="143"/>
      <c r="K61" s="143"/>
      <c r="L61" s="143"/>
      <c r="M61" s="143"/>
      <c r="N61" s="143"/>
    </row>
    <row r="62" ht="15.75" customHeight="1">
      <c r="A62" s="30">
        <v>11.0</v>
      </c>
      <c r="B62" s="140"/>
      <c r="C62" s="141"/>
      <c r="D62" s="140"/>
      <c r="E62" s="141"/>
      <c r="F62" s="140"/>
      <c r="G62" s="141"/>
      <c r="H62" s="142"/>
      <c r="I62" s="129"/>
      <c r="J62" s="143"/>
      <c r="K62" s="143"/>
      <c r="L62" s="143"/>
      <c r="M62" s="143"/>
      <c r="N62" s="143"/>
    </row>
    <row r="63" ht="15.75" customHeight="1">
      <c r="A63" s="144">
        <v>12.0</v>
      </c>
      <c r="B63" s="145"/>
      <c r="C63" s="146"/>
      <c r="D63" s="145"/>
      <c r="E63" s="146"/>
      <c r="F63" s="145"/>
      <c r="G63" s="146"/>
      <c r="H63" s="147"/>
      <c r="I63" s="148"/>
      <c r="J63" s="143"/>
      <c r="K63" s="143"/>
      <c r="L63" s="143"/>
      <c r="M63" s="143"/>
      <c r="N63" s="143"/>
    </row>
    <row r="64" ht="15.75" customHeight="1">
      <c r="A64" s="30">
        <v>13.0</v>
      </c>
      <c r="B64" s="140"/>
      <c r="C64" s="141"/>
      <c r="D64" s="140"/>
      <c r="E64" s="141"/>
      <c r="F64" s="140"/>
      <c r="G64" s="141"/>
      <c r="H64" s="142"/>
      <c r="I64" s="129"/>
      <c r="J64" s="143"/>
      <c r="K64" s="143"/>
      <c r="L64" s="143"/>
      <c r="M64" s="143"/>
      <c r="N64" s="143"/>
    </row>
    <row r="65" ht="15.75" customHeight="1">
      <c r="A65" s="144">
        <v>14.0</v>
      </c>
      <c r="B65" s="145"/>
      <c r="C65" s="146"/>
      <c r="D65" s="145"/>
      <c r="E65" s="146"/>
      <c r="F65" s="145"/>
      <c r="G65" s="146"/>
      <c r="H65" s="147"/>
      <c r="I65" s="148"/>
      <c r="J65" s="143"/>
      <c r="K65" s="143"/>
      <c r="L65" s="143"/>
      <c r="M65" s="143"/>
      <c r="N65" s="143"/>
    </row>
    <row r="66" ht="15.75" customHeight="1">
      <c r="A66" s="30">
        <v>15.0</v>
      </c>
      <c r="B66" s="140"/>
      <c r="C66" s="141"/>
      <c r="D66" s="140"/>
      <c r="E66" s="141"/>
      <c r="F66" s="140"/>
      <c r="G66" s="141"/>
      <c r="H66" s="142"/>
      <c r="I66" s="129"/>
      <c r="J66" s="143"/>
      <c r="K66" s="143"/>
      <c r="L66" s="143"/>
      <c r="M66" s="143"/>
      <c r="N66" s="143"/>
    </row>
    <row r="67" ht="15.75" customHeight="1">
      <c r="A67" s="144">
        <v>16.0</v>
      </c>
      <c r="B67" s="145"/>
      <c r="C67" s="146"/>
      <c r="D67" s="145"/>
      <c r="E67" s="146"/>
      <c r="F67" s="145"/>
      <c r="G67" s="146"/>
      <c r="H67" s="147"/>
      <c r="I67" s="148"/>
      <c r="J67" s="143"/>
      <c r="K67" s="143"/>
      <c r="L67" s="143"/>
      <c r="M67" s="143"/>
      <c r="N67" s="143"/>
    </row>
    <row r="68" ht="15.75" customHeight="1">
      <c r="A68" s="30">
        <v>17.0</v>
      </c>
      <c r="B68" s="140"/>
      <c r="C68" s="141"/>
      <c r="D68" s="140"/>
      <c r="E68" s="141"/>
      <c r="F68" s="140"/>
      <c r="G68" s="141"/>
      <c r="H68" s="142"/>
      <c r="I68" s="129"/>
      <c r="J68" s="143"/>
      <c r="K68" s="143"/>
      <c r="L68" s="143"/>
      <c r="M68" s="143"/>
      <c r="N68" s="143"/>
    </row>
    <row r="69" ht="15.75" customHeight="1">
      <c r="A69" s="144">
        <v>18.0</v>
      </c>
      <c r="B69" s="145"/>
      <c r="C69" s="146"/>
      <c r="D69" s="145"/>
      <c r="E69" s="146"/>
      <c r="F69" s="145"/>
      <c r="G69" s="146"/>
      <c r="H69" s="147"/>
      <c r="I69" s="148"/>
      <c r="J69" s="143"/>
      <c r="K69" s="143"/>
      <c r="L69" s="143"/>
      <c r="M69" s="143"/>
      <c r="N69" s="143"/>
    </row>
    <row r="70" ht="15.75" customHeight="1">
      <c r="A70" s="30">
        <v>19.0</v>
      </c>
      <c r="B70" s="140"/>
      <c r="C70" s="141"/>
      <c r="D70" s="140"/>
      <c r="E70" s="141"/>
      <c r="F70" s="140"/>
      <c r="G70" s="141"/>
      <c r="H70" s="142"/>
      <c r="I70" s="129"/>
      <c r="J70" s="143"/>
      <c r="K70" s="143"/>
      <c r="L70" s="143"/>
      <c r="M70" s="143"/>
      <c r="N70" s="143"/>
    </row>
    <row r="71" ht="15.75" customHeight="1">
      <c r="A71" s="144">
        <v>20.0</v>
      </c>
      <c r="B71" s="145"/>
      <c r="C71" s="146"/>
      <c r="D71" s="145"/>
      <c r="E71" s="146"/>
      <c r="F71" s="145"/>
      <c r="G71" s="146"/>
      <c r="H71" s="147"/>
      <c r="I71" s="148"/>
      <c r="J71" s="143"/>
      <c r="K71" s="143"/>
      <c r="L71" s="143"/>
      <c r="M71" s="143"/>
      <c r="N71" s="143"/>
    </row>
    <row r="72" ht="15.75" customHeight="1">
      <c r="A72" s="30">
        <v>21.0</v>
      </c>
      <c r="B72" s="140"/>
      <c r="C72" s="141"/>
      <c r="D72" s="140"/>
      <c r="E72" s="141"/>
      <c r="F72" s="140"/>
      <c r="G72" s="141"/>
      <c r="H72" s="142"/>
      <c r="I72" s="129"/>
      <c r="J72" s="143"/>
      <c r="K72" s="143"/>
      <c r="L72" s="143"/>
      <c r="M72" s="143"/>
      <c r="N72" s="143"/>
    </row>
    <row r="73" ht="15.75" customHeight="1">
      <c r="A73" s="144">
        <v>22.0</v>
      </c>
      <c r="B73" s="145"/>
      <c r="C73" s="146"/>
      <c r="D73" s="145"/>
      <c r="E73" s="146"/>
      <c r="F73" s="145"/>
      <c r="G73" s="146"/>
      <c r="H73" s="147"/>
      <c r="I73" s="148"/>
      <c r="J73" s="143"/>
      <c r="K73" s="143"/>
      <c r="L73" s="143"/>
      <c r="M73" s="143"/>
      <c r="N73" s="143"/>
    </row>
    <row r="74" ht="15.75" customHeight="1">
      <c r="A74" s="30">
        <v>23.0</v>
      </c>
      <c r="B74" s="140"/>
      <c r="C74" s="141"/>
      <c r="D74" s="140"/>
      <c r="E74" s="141"/>
      <c r="F74" s="140"/>
      <c r="G74" s="141"/>
      <c r="H74" s="142"/>
      <c r="I74" s="129"/>
      <c r="J74" s="143"/>
      <c r="K74" s="143"/>
      <c r="L74" s="143"/>
      <c r="M74" s="143"/>
      <c r="N74" s="143"/>
    </row>
    <row r="75" ht="15.75" customHeight="1">
      <c r="A75" s="144">
        <v>24.0</v>
      </c>
      <c r="B75" s="145"/>
      <c r="C75" s="146"/>
      <c r="D75" s="145"/>
      <c r="E75" s="146"/>
      <c r="F75" s="145"/>
      <c r="G75" s="146"/>
      <c r="H75" s="147"/>
      <c r="I75" s="148"/>
      <c r="J75" s="143"/>
      <c r="K75" s="143"/>
      <c r="L75" s="143"/>
      <c r="M75" s="143"/>
      <c r="N75" s="143"/>
    </row>
    <row r="76" ht="15.75" customHeight="1">
      <c r="A76" s="30">
        <v>25.0</v>
      </c>
      <c r="B76" s="140"/>
      <c r="C76" s="141"/>
      <c r="D76" s="140"/>
      <c r="E76" s="141"/>
      <c r="F76" s="140"/>
      <c r="G76" s="141"/>
      <c r="H76" s="142"/>
      <c r="I76" s="129"/>
      <c r="J76" s="143"/>
      <c r="K76" s="143"/>
      <c r="L76" s="143"/>
      <c r="M76" s="143"/>
      <c r="N76" s="143"/>
    </row>
    <row r="77" ht="15.75" customHeight="1">
      <c r="A77" s="144">
        <v>26.0</v>
      </c>
      <c r="B77" s="145"/>
      <c r="C77" s="146"/>
      <c r="D77" s="145"/>
      <c r="E77" s="146"/>
      <c r="F77" s="145"/>
      <c r="G77" s="146"/>
      <c r="H77" s="147"/>
      <c r="I77" s="148"/>
      <c r="J77" s="143"/>
      <c r="K77" s="143"/>
      <c r="L77" s="143"/>
      <c r="M77" s="143"/>
      <c r="N77" s="143"/>
    </row>
    <row r="78" ht="15.75" customHeight="1">
      <c r="A78" s="30">
        <v>27.0</v>
      </c>
      <c r="B78" s="140"/>
      <c r="C78" s="141"/>
      <c r="D78" s="140"/>
      <c r="E78" s="141"/>
      <c r="F78" s="140"/>
      <c r="G78" s="141"/>
      <c r="H78" s="142"/>
      <c r="I78" s="129"/>
      <c r="J78" s="143"/>
      <c r="K78" s="143"/>
      <c r="L78" s="143"/>
      <c r="M78" s="143"/>
      <c r="N78" s="143"/>
    </row>
    <row r="79" ht="15.75" customHeight="1">
      <c r="A79" s="144">
        <v>28.0</v>
      </c>
      <c r="B79" s="145"/>
      <c r="C79" s="146"/>
      <c r="D79" s="145"/>
      <c r="E79" s="146"/>
      <c r="F79" s="145"/>
      <c r="G79" s="146"/>
      <c r="H79" s="147"/>
      <c r="I79" s="148"/>
      <c r="J79" s="143"/>
      <c r="K79" s="143"/>
      <c r="L79" s="143"/>
      <c r="M79" s="143"/>
      <c r="N79" s="143"/>
    </row>
    <row r="80" ht="15.75" customHeight="1">
      <c r="A80" s="30">
        <v>29.0</v>
      </c>
      <c r="B80" s="140"/>
      <c r="C80" s="141"/>
      <c r="D80" s="140"/>
      <c r="E80" s="141"/>
      <c r="F80" s="140"/>
      <c r="G80" s="141"/>
      <c r="H80" s="142"/>
      <c r="I80" s="129"/>
      <c r="J80" s="143"/>
      <c r="K80" s="143"/>
      <c r="L80" s="143"/>
      <c r="M80" s="143"/>
      <c r="N80" s="143"/>
    </row>
    <row r="81" ht="15.75" customHeight="1">
      <c r="A81" s="144">
        <v>30.0</v>
      </c>
      <c r="B81" s="145"/>
      <c r="C81" s="146"/>
      <c r="D81" s="145"/>
      <c r="E81" s="146"/>
      <c r="F81" s="145"/>
      <c r="G81" s="146"/>
      <c r="H81" s="147"/>
      <c r="I81" s="148"/>
      <c r="J81" s="143"/>
      <c r="K81" s="143"/>
      <c r="L81" s="143"/>
      <c r="M81" s="143"/>
      <c r="N81" s="143"/>
    </row>
    <row r="82" ht="15.75" customHeight="1">
      <c r="A82" s="30">
        <v>31.0</v>
      </c>
      <c r="B82" s="140"/>
      <c r="C82" s="141"/>
      <c r="D82" s="140"/>
      <c r="E82" s="141"/>
      <c r="F82" s="140"/>
      <c r="G82" s="141"/>
      <c r="H82" s="142"/>
      <c r="I82" s="129"/>
      <c r="J82" s="143"/>
      <c r="K82" s="143"/>
      <c r="L82" s="143"/>
      <c r="M82" s="143"/>
      <c r="N82" s="143"/>
    </row>
    <row r="83" ht="15.75" customHeight="1">
      <c r="A83" s="144">
        <v>32.0</v>
      </c>
      <c r="B83" s="145"/>
      <c r="C83" s="146"/>
      <c r="D83" s="145"/>
      <c r="E83" s="146"/>
      <c r="F83" s="145"/>
      <c r="G83" s="146"/>
      <c r="H83" s="147"/>
      <c r="I83" s="148"/>
      <c r="J83" s="143"/>
      <c r="K83" s="143"/>
      <c r="L83" s="143"/>
      <c r="M83" s="143"/>
      <c r="N83" s="143"/>
    </row>
    <row r="84" ht="15.75" customHeight="1">
      <c r="A84" s="30">
        <v>33.0</v>
      </c>
      <c r="B84" s="140"/>
      <c r="C84" s="141"/>
      <c r="D84" s="140"/>
      <c r="E84" s="141"/>
      <c r="F84" s="140"/>
      <c r="G84" s="141"/>
      <c r="H84" s="142"/>
      <c r="I84" s="129"/>
      <c r="J84" s="143"/>
      <c r="K84" s="143"/>
      <c r="L84" s="143"/>
      <c r="M84" s="143"/>
      <c r="N84" s="143"/>
    </row>
    <row r="85" ht="15.75" customHeight="1">
      <c r="A85" s="144">
        <v>34.0</v>
      </c>
      <c r="B85" s="145"/>
      <c r="C85" s="146"/>
      <c r="D85" s="145"/>
      <c r="E85" s="146"/>
      <c r="F85" s="145"/>
      <c r="G85" s="146"/>
      <c r="H85" s="147"/>
      <c r="I85" s="148"/>
      <c r="J85" s="143"/>
      <c r="K85" s="143"/>
      <c r="L85" s="143"/>
      <c r="M85" s="143"/>
      <c r="N85" s="143"/>
    </row>
    <row r="86" ht="15.75" customHeight="1">
      <c r="A86" s="30">
        <v>35.0</v>
      </c>
      <c r="B86" s="140"/>
      <c r="C86" s="141"/>
      <c r="D86" s="140"/>
      <c r="E86" s="141"/>
      <c r="F86" s="140"/>
      <c r="G86" s="141"/>
      <c r="H86" s="142"/>
      <c r="I86" s="129"/>
      <c r="J86" s="143"/>
      <c r="K86" s="143"/>
      <c r="L86" s="143"/>
      <c r="M86" s="143"/>
      <c r="N86" s="143"/>
    </row>
    <row r="87" ht="15.75" customHeight="1">
      <c r="A87" s="144">
        <v>36.0</v>
      </c>
      <c r="B87" s="145"/>
      <c r="C87" s="146"/>
      <c r="D87" s="145"/>
      <c r="E87" s="146"/>
      <c r="F87" s="145"/>
      <c r="G87" s="146"/>
      <c r="H87" s="147"/>
      <c r="I87" s="148"/>
      <c r="J87" s="143"/>
      <c r="K87" s="143"/>
      <c r="L87" s="143"/>
      <c r="M87" s="143"/>
      <c r="N87" s="143"/>
    </row>
    <row r="88" ht="15.75" customHeight="1">
      <c r="A88" s="30">
        <v>37.0</v>
      </c>
      <c r="B88" s="140"/>
      <c r="C88" s="141"/>
      <c r="D88" s="140"/>
      <c r="E88" s="141"/>
      <c r="F88" s="140"/>
      <c r="G88" s="141"/>
      <c r="H88" s="142"/>
      <c r="I88" s="129"/>
      <c r="J88" s="143"/>
      <c r="K88" s="143"/>
      <c r="L88" s="143"/>
      <c r="M88" s="143"/>
      <c r="N88" s="143"/>
    </row>
    <row r="89" ht="15.75" customHeight="1">
      <c r="A89" s="144">
        <v>38.0</v>
      </c>
      <c r="B89" s="145"/>
      <c r="C89" s="146"/>
      <c r="D89" s="145"/>
      <c r="E89" s="146"/>
      <c r="F89" s="145"/>
      <c r="G89" s="146"/>
      <c r="H89" s="147"/>
      <c r="I89" s="148"/>
      <c r="J89" s="143"/>
      <c r="K89" s="143"/>
      <c r="L89" s="143"/>
      <c r="M89" s="143"/>
      <c r="N89" s="143"/>
    </row>
    <row r="90" ht="15.75" customHeight="1">
      <c r="A90" s="30">
        <v>39.0</v>
      </c>
      <c r="B90" s="140"/>
      <c r="C90" s="141"/>
      <c r="D90" s="140"/>
      <c r="E90" s="141"/>
      <c r="F90" s="140"/>
      <c r="G90" s="141"/>
      <c r="H90" s="142"/>
      <c r="I90" s="129"/>
      <c r="J90" s="143"/>
      <c r="K90" s="143"/>
      <c r="L90" s="143"/>
      <c r="M90" s="143"/>
      <c r="N90" s="143"/>
    </row>
    <row r="91" ht="15.75" customHeight="1">
      <c r="A91" s="144">
        <v>40.0</v>
      </c>
      <c r="B91" s="145"/>
      <c r="C91" s="146"/>
      <c r="D91" s="145"/>
      <c r="E91" s="146"/>
      <c r="F91" s="145"/>
      <c r="G91" s="146"/>
      <c r="H91" s="147"/>
      <c r="I91" s="148"/>
      <c r="J91" s="143"/>
      <c r="K91" s="143"/>
      <c r="L91" s="143"/>
      <c r="M91" s="143"/>
      <c r="N91" s="143"/>
    </row>
    <row r="92" ht="15.75" customHeight="1">
      <c r="A92" s="30">
        <v>41.0</v>
      </c>
      <c r="B92" s="140"/>
      <c r="C92" s="141"/>
      <c r="D92" s="140"/>
      <c r="E92" s="141"/>
      <c r="F92" s="140"/>
      <c r="G92" s="141"/>
      <c r="H92" s="142"/>
      <c r="I92" s="129"/>
      <c r="J92" s="143"/>
      <c r="K92" s="143"/>
      <c r="L92" s="143"/>
      <c r="M92" s="143"/>
      <c r="N92" s="143"/>
    </row>
    <row r="93" ht="15.75" customHeight="1">
      <c r="A93" s="144">
        <v>42.0</v>
      </c>
      <c r="B93" s="145"/>
      <c r="C93" s="146"/>
      <c r="D93" s="145"/>
      <c r="E93" s="146"/>
      <c r="F93" s="145"/>
      <c r="G93" s="146"/>
      <c r="H93" s="147"/>
      <c r="I93" s="148"/>
      <c r="J93" s="143"/>
      <c r="K93" s="143"/>
      <c r="L93" s="143"/>
      <c r="M93" s="143"/>
      <c r="N93" s="143"/>
    </row>
    <row r="94" ht="15.75" customHeight="1">
      <c r="A94" s="30">
        <v>43.0</v>
      </c>
      <c r="B94" s="140"/>
      <c r="C94" s="141"/>
      <c r="D94" s="140"/>
      <c r="E94" s="141"/>
      <c r="F94" s="140"/>
      <c r="G94" s="141"/>
      <c r="H94" s="142"/>
      <c r="I94" s="129"/>
      <c r="J94" s="143"/>
      <c r="K94" s="143"/>
      <c r="L94" s="143"/>
      <c r="M94" s="143"/>
      <c r="N94" s="143"/>
    </row>
    <row r="95" ht="15.75" customHeight="1">
      <c r="A95" s="144">
        <v>44.0</v>
      </c>
      <c r="B95" s="145"/>
      <c r="C95" s="146"/>
      <c r="D95" s="145"/>
      <c r="E95" s="146"/>
      <c r="F95" s="145"/>
      <c r="G95" s="146"/>
      <c r="H95" s="147"/>
      <c r="I95" s="148"/>
      <c r="J95" s="143"/>
      <c r="K95" s="143"/>
      <c r="L95" s="143"/>
      <c r="M95" s="143"/>
      <c r="N95" s="143"/>
    </row>
    <row r="96" ht="15.75" customHeight="1">
      <c r="A96" s="30">
        <v>45.0</v>
      </c>
      <c r="B96" s="140"/>
      <c r="C96" s="141"/>
      <c r="D96" s="140"/>
      <c r="E96" s="141"/>
      <c r="F96" s="140"/>
      <c r="G96" s="141"/>
      <c r="H96" s="142"/>
      <c r="I96" s="129"/>
      <c r="J96" s="143"/>
      <c r="K96" s="143"/>
      <c r="L96" s="143"/>
      <c r="M96" s="143"/>
      <c r="N96" s="143"/>
    </row>
    <row r="97" ht="15.75" customHeight="1">
      <c r="A97" s="144">
        <v>46.0</v>
      </c>
      <c r="B97" s="145"/>
      <c r="C97" s="146"/>
      <c r="D97" s="145"/>
      <c r="E97" s="146"/>
      <c r="F97" s="145"/>
      <c r="G97" s="146"/>
      <c r="H97" s="147"/>
      <c r="I97" s="148"/>
      <c r="J97" s="143"/>
      <c r="K97" s="143"/>
      <c r="L97" s="143"/>
      <c r="M97" s="143"/>
      <c r="N97" s="143"/>
    </row>
    <row r="98" ht="15.75" customHeight="1">
      <c r="A98" s="30">
        <v>47.0</v>
      </c>
      <c r="B98" s="140"/>
      <c r="C98" s="141"/>
      <c r="D98" s="140"/>
      <c r="E98" s="141"/>
      <c r="F98" s="140"/>
      <c r="G98" s="141"/>
      <c r="H98" s="142"/>
      <c r="I98" s="129"/>
      <c r="J98" s="143"/>
      <c r="K98" s="143"/>
      <c r="L98" s="143"/>
      <c r="M98" s="143"/>
      <c r="N98" s="143"/>
    </row>
    <row r="99" ht="15.75" customHeight="1">
      <c r="A99" s="144">
        <v>48.0</v>
      </c>
      <c r="B99" s="145"/>
      <c r="C99" s="146"/>
      <c r="D99" s="145"/>
      <c r="E99" s="146"/>
      <c r="F99" s="145"/>
      <c r="G99" s="146"/>
      <c r="H99" s="147"/>
      <c r="I99" s="148"/>
      <c r="J99" s="143"/>
      <c r="K99" s="143"/>
      <c r="L99" s="143"/>
      <c r="M99" s="143"/>
      <c r="N99" s="143"/>
    </row>
    <row r="100" ht="15.75" customHeight="1">
      <c r="A100" s="30">
        <v>49.0</v>
      </c>
      <c r="B100" s="140"/>
      <c r="C100" s="141"/>
      <c r="D100" s="140"/>
      <c r="E100" s="141"/>
      <c r="F100" s="140"/>
      <c r="G100" s="141"/>
      <c r="H100" s="142"/>
      <c r="I100" s="129"/>
      <c r="J100" s="143"/>
      <c r="K100" s="143"/>
      <c r="L100" s="143"/>
      <c r="M100" s="143"/>
      <c r="N100" s="143"/>
    </row>
    <row r="101" ht="15.75" customHeight="1">
      <c r="A101" s="144">
        <v>50.0</v>
      </c>
      <c r="B101" s="145"/>
      <c r="C101" s="146"/>
      <c r="D101" s="145"/>
      <c r="E101" s="146"/>
      <c r="F101" s="145"/>
      <c r="G101" s="146"/>
      <c r="H101" s="147"/>
      <c r="I101" s="148"/>
      <c r="J101" s="143"/>
      <c r="K101" s="143"/>
      <c r="L101" s="143"/>
      <c r="M101" s="143"/>
      <c r="N101" s="143"/>
    </row>
    <row r="102" ht="15.75" customHeight="1">
      <c r="A102" s="30">
        <v>51.0</v>
      </c>
      <c r="B102" s="140"/>
      <c r="C102" s="141"/>
      <c r="D102" s="140"/>
      <c r="E102" s="141"/>
      <c r="F102" s="140"/>
      <c r="G102" s="141"/>
      <c r="H102" s="142"/>
      <c r="I102" s="129"/>
      <c r="J102" s="143"/>
      <c r="K102" s="143"/>
      <c r="L102" s="143"/>
      <c r="M102" s="143"/>
      <c r="N102" s="143"/>
    </row>
    <row r="103" ht="15.75" customHeight="1">
      <c r="A103" s="144">
        <v>52.0</v>
      </c>
      <c r="B103" s="149"/>
      <c r="C103" s="146"/>
      <c r="D103" s="145"/>
      <c r="E103" s="146"/>
      <c r="F103" s="145"/>
      <c r="G103" s="146"/>
      <c r="H103" s="147"/>
      <c r="I103" s="148"/>
      <c r="J103" s="143"/>
      <c r="K103" s="143"/>
      <c r="L103" s="143"/>
      <c r="M103" s="143"/>
      <c r="N103" s="143"/>
    </row>
    <row r="104" ht="15.75" customHeight="1">
      <c r="A104" s="150" t="s">
        <v>45</v>
      </c>
      <c r="B104" s="151">
        <f t="shared" ref="B104:G104" si="18">SUM(B52:B103)</f>
        <v>420000</v>
      </c>
      <c r="C104" s="152">
        <f t="shared" si="18"/>
        <v>200000</v>
      </c>
      <c r="D104" s="153">
        <f t="shared" si="18"/>
        <v>380000</v>
      </c>
      <c r="E104" s="152">
        <f t="shared" si="18"/>
        <v>180000</v>
      </c>
      <c r="F104" s="153">
        <f t="shared" si="18"/>
        <v>230000</v>
      </c>
      <c r="G104" s="152">
        <f t="shared" si="18"/>
        <v>140000</v>
      </c>
      <c r="H104" s="154">
        <f t="shared" ref="H104:I104" si="19">AVERAGE(H52:H103)</f>
        <v>1.3</v>
      </c>
      <c r="I104" s="154">
        <f t="shared" si="19"/>
        <v>1.11</v>
      </c>
      <c r="J104" s="143"/>
      <c r="K104" s="143"/>
      <c r="L104" s="143"/>
      <c r="M104" s="143"/>
      <c r="N104" s="143"/>
    </row>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4.86"/>
    <col customWidth="1" min="2" max="6" width="14.43"/>
    <col customWidth="1" min="14" max="14" width="11.71"/>
    <col customWidth="1" min="16" max="16" width="25.0"/>
  </cols>
  <sheetData>
    <row r="1" ht="15.75" customHeight="1">
      <c r="A1" s="155"/>
      <c r="B1" s="110"/>
      <c r="C1" s="110"/>
      <c r="D1" s="110"/>
      <c r="E1" s="110"/>
      <c r="F1" s="110"/>
      <c r="G1" s="110"/>
      <c r="H1" s="110"/>
      <c r="I1" s="110"/>
      <c r="J1" s="110"/>
      <c r="K1" s="110"/>
      <c r="L1" s="110"/>
      <c r="M1" s="110"/>
      <c r="N1" s="156"/>
      <c r="O1" s="91"/>
      <c r="P1" s="91"/>
      <c r="Q1" s="91"/>
      <c r="R1" s="91"/>
      <c r="S1" s="91"/>
      <c r="T1" s="91"/>
      <c r="U1" s="91"/>
      <c r="V1" s="91"/>
      <c r="W1" s="91"/>
      <c r="X1" s="91"/>
      <c r="Y1" s="91"/>
      <c r="Z1" s="91"/>
      <c r="AA1" s="91"/>
      <c r="AB1" s="91"/>
      <c r="AC1" s="91"/>
    </row>
    <row r="2" ht="15.75" customHeight="1">
      <c r="A2" s="157"/>
      <c r="B2" s="11" t="s">
        <v>67</v>
      </c>
      <c r="C2" s="12"/>
      <c r="D2" s="12"/>
      <c r="E2" s="12"/>
      <c r="F2" s="12"/>
      <c r="G2" s="12"/>
      <c r="H2" s="12"/>
      <c r="I2" s="12"/>
      <c r="J2" s="12"/>
      <c r="K2" s="12"/>
      <c r="L2" s="12"/>
      <c r="M2" s="12"/>
      <c r="N2" s="158"/>
      <c r="O2" s="91"/>
      <c r="P2" s="91"/>
      <c r="Q2" s="91"/>
      <c r="R2" s="91"/>
      <c r="S2" s="91"/>
      <c r="T2" s="91"/>
      <c r="U2" s="91"/>
      <c r="V2" s="91"/>
      <c r="W2" s="91"/>
      <c r="X2" s="91"/>
      <c r="Y2" s="91"/>
      <c r="Z2" s="91"/>
      <c r="AA2" s="91"/>
      <c r="AB2" s="91"/>
      <c r="AC2" s="91"/>
    </row>
    <row r="3" ht="30.75" customHeight="1">
      <c r="A3" s="114"/>
      <c r="B3" s="15"/>
      <c r="C3" s="15"/>
      <c r="D3" s="15"/>
      <c r="E3" s="15"/>
      <c r="F3" s="15"/>
      <c r="G3" s="15"/>
      <c r="H3" s="15"/>
      <c r="I3" s="15"/>
      <c r="J3" s="15"/>
      <c r="K3" s="15"/>
      <c r="L3" s="15"/>
      <c r="M3" s="15"/>
      <c r="N3" s="159"/>
      <c r="O3" s="160"/>
      <c r="P3" s="15"/>
      <c r="Q3" s="15"/>
      <c r="R3" s="15"/>
      <c r="S3" s="15"/>
      <c r="T3" s="15"/>
      <c r="U3" s="15"/>
      <c r="V3" s="15"/>
      <c r="W3" s="15"/>
      <c r="X3" s="15"/>
      <c r="Y3" s="15"/>
      <c r="Z3" s="15"/>
      <c r="AA3" s="15"/>
      <c r="AB3" s="159"/>
      <c r="AC3" s="159"/>
    </row>
    <row r="4" ht="15.75" customHeight="1">
      <c r="A4" s="116"/>
      <c r="B4" s="117"/>
      <c r="C4" s="117"/>
      <c r="D4" s="117"/>
      <c r="E4" s="117"/>
      <c r="F4" s="117"/>
      <c r="G4" s="117"/>
      <c r="H4" s="117"/>
      <c r="I4" s="117"/>
      <c r="J4" s="117"/>
      <c r="K4" s="117"/>
      <c r="L4" s="117"/>
      <c r="M4" s="117"/>
      <c r="N4" s="161"/>
      <c r="O4" s="91"/>
      <c r="P4" s="91"/>
      <c r="Q4" s="91"/>
      <c r="R4" s="91"/>
      <c r="S4" s="91"/>
      <c r="T4" s="91"/>
      <c r="U4" s="91"/>
      <c r="V4" s="91"/>
      <c r="W4" s="91"/>
      <c r="X4" s="91"/>
      <c r="Y4" s="91"/>
      <c r="Z4" s="91"/>
      <c r="AA4" s="91"/>
      <c r="AB4" s="91"/>
      <c r="AC4" s="91"/>
    </row>
    <row r="5" ht="15.75" customHeight="1">
      <c r="A5" s="89"/>
      <c r="B5" s="91"/>
      <c r="C5" s="91"/>
      <c r="D5" s="91"/>
      <c r="E5" s="91"/>
      <c r="F5" s="91"/>
      <c r="G5" s="91"/>
      <c r="H5" s="91"/>
      <c r="I5" s="91"/>
      <c r="J5" s="91"/>
      <c r="K5" s="91"/>
      <c r="L5" s="91"/>
      <c r="M5" s="91"/>
      <c r="N5" s="162"/>
      <c r="O5" s="91"/>
      <c r="P5" s="91"/>
      <c r="Q5" s="91"/>
      <c r="R5" s="91"/>
      <c r="S5" s="91"/>
      <c r="T5" s="91"/>
      <c r="U5" s="91"/>
      <c r="V5" s="91"/>
      <c r="W5" s="91"/>
      <c r="X5" s="91"/>
      <c r="Y5" s="91"/>
      <c r="Z5" s="91"/>
      <c r="AA5" s="91"/>
      <c r="AB5" s="91"/>
      <c r="AC5" s="91"/>
    </row>
    <row r="6" ht="15.75" customHeight="1">
      <c r="A6" s="89"/>
      <c r="B6" s="91"/>
      <c r="C6" s="91"/>
      <c r="D6" s="91"/>
      <c r="E6" s="91"/>
      <c r="F6" s="91"/>
      <c r="G6" s="91"/>
      <c r="H6" s="91"/>
      <c r="I6" s="91"/>
      <c r="J6" s="91"/>
      <c r="K6" s="91"/>
      <c r="L6" s="91"/>
      <c r="M6" s="91"/>
      <c r="N6" s="162"/>
      <c r="O6" s="91"/>
      <c r="P6" s="91"/>
      <c r="Q6" s="91"/>
      <c r="R6" s="91"/>
      <c r="S6" s="91"/>
      <c r="T6" s="91"/>
      <c r="U6" s="91"/>
      <c r="V6" s="91"/>
      <c r="W6" s="91"/>
      <c r="X6" s="91"/>
      <c r="Y6" s="91"/>
      <c r="Z6" s="91"/>
      <c r="AA6" s="91"/>
      <c r="AB6" s="91"/>
      <c r="AC6" s="91"/>
    </row>
    <row r="7" ht="15.75" customHeight="1">
      <c r="A7" s="89"/>
      <c r="B7" s="91"/>
      <c r="C7" s="91"/>
      <c r="D7" s="91"/>
      <c r="E7" s="91"/>
      <c r="F7" s="91"/>
      <c r="G7" s="91"/>
      <c r="H7" s="91"/>
      <c r="I7" s="91"/>
      <c r="J7" s="91"/>
      <c r="K7" s="91"/>
      <c r="L7" s="91"/>
      <c r="M7" s="91"/>
      <c r="N7" s="162"/>
      <c r="O7" s="91"/>
      <c r="P7" s="91"/>
      <c r="Q7" s="91"/>
      <c r="R7" s="91"/>
      <c r="S7" s="91"/>
      <c r="T7" s="91"/>
      <c r="U7" s="91"/>
      <c r="V7" s="91"/>
      <c r="W7" s="91"/>
      <c r="X7" s="91"/>
      <c r="Y7" s="91"/>
      <c r="Z7" s="91"/>
      <c r="AA7" s="91"/>
      <c r="AB7" s="91"/>
      <c r="AC7" s="91"/>
    </row>
    <row r="8" ht="15.75" customHeight="1">
      <c r="A8" s="89"/>
      <c r="B8" s="91"/>
      <c r="C8" s="91"/>
      <c r="D8" s="91"/>
      <c r="E8" s="91"/>
      <c r="F8" s="91"/>
      <c r="G8" s="91"/>
      <c r="H8" s="91"/>
      <c r="I8" s="91"/>
      <c r="J8" s="91"/>
      <c r="K8" s="91"/>
      <c r="L8" s="91"/>
      <c r="M8" s="91"/>
      <c r="N8" s="162"/>
      <c r="O8" s="91"/>
      <c r="P8" s="91"/>
      <c r="Q8" s="91"/>
      <c r="R8" s="91"/>
      <c r="S8" s="91"/>
      <c r="T8" s="91"/>
      <c r="U8" s="91"/>
      <c r="V8" s="91"/>
      <c r="W8" s="91"/>
      <c r="X8" s="91"/>
      <c r="Y8" s="91"/>
      <c r="Z8" s="91"/>
      <c r="AA8" s="91"/>
      <c r="AB8" s="91"/>
      <c r="AC8" s="91"/>
    </row>
    <row r="9" ht="15.75" customHeight="1">
      <c r="A9" s="89"/>
      <c r="B9" s="91"/>
      <c r="C9" s="91"/>
      <c r="D9" s="91"/>
      <c r="E9" s="91"/>
      <c r="F9" s="91"/>
      <c r="G9" s="91"/>
      <c r="H9" s="91"/>
      <c r="I9" s="91"/>
      <c r="J9" s="91"/>
      <c r="K9" s="91"/>
      <c r="L9" s="91"/>
      <c r="M9" s="91"/>
      <c r="N9" s="162"/>
      <c r="O9" s="91"/>
      <c r="P9" s="91"/>
      <c r="Q9" s="91"/>
      <c r="R9" s="91"/>
      <c r="S9" s="91"/>
      <c r="T9" s="91"/>
      <c r="U9" s="91"/>
      <c r="V9" s="91"/>
      <c r="W9" s="91"/>
      <c r="X9" s="91"/>
      <c r="Y9" s="91"/>
      <c r="Z9" s="91"/>
      <c r="AA9" s="91"/>
      <c r="AB9" s="91"/>
      <c r="AC9" s="91"/>
    </row>
    <row r="10" ht="15.75" customHeight="1">
      <c r="A10" s="89"/>
      <c r="B10" s="91"/>
      <c r="C10" s="91"/>
      <c r="D10" s="91"/>
      <c r="E10" s="91"/>
      <c r="F10" s="91"/>
      <c r="G10" s="91"/>
      <c r="H10" s="91"/>
      <c r="I10" s="91"/>
      <c r="J10" s="91"/>
      <c r="K10" s="91"/>
      <c r="L10" s="91"/>
      <c r="M10" s="91"/>
      <c r="N10" s="162"/>
      <c r="O10" s="91"/>
      <c r="P10" s="91"/>
      <c r="Q10" s="91"/>
      <c r="R10" s="91"/>
      <c r="S10" s="91"/>
      <c r="T10" s="91"/>
      <c r="U10" s="91"/>
      <c r="V10" s="91"/>
      <c r="W10" s="91"/>
      <c r="X10" s="91"/>
      <c r="Y10" s="91"/>
      <c r="Z10" s="91"/>
      <c r="AA10" s="91"/>
      <c r="AB10" s="91"/>
      <c r="AC10" s="91"/>
    </row>
    <row r="11" ht="15.75" customHeight="1">
      <c r="A11" s="89"/>
      <c r="B11" s="91"/>
      <c r="C11" s="91"/>
      <c r="D11" s="91"/>
      <c r="E11" s="91"/>
      <c r="F11" s="91"/>
      <c r="G11" s="91"/>
      <c r="H11" s="91"/>
      <c r="I11" s="91"/>
      <c r="J11" s="91"/>
      <c r="K11" s="91"/>
      <c r="L11" s="91"/>
      <c r="M11" s="91"/>
      <c r="N11" s="162"/>
      <c r="O11" s="91"/>
      <c r="P11" s="91"/>
      <c r="Q11" s="91"/>
      <c r="R11" s="91"/>
      <c r="S11" s="91"/>
      <c r="T11" s="91"/>
      <c r="U11" s="91"/>
      <c r="V11" s="91"/>
      <c r="W11" s="91"/>
      <c r="X11" s="91"/>
      <c r="Y11" s="91"/>
      <c r="Z11" s="91"/>
      <c r="AA11" s="91"/>
      <c r="AB11" s="91"/>
      <c r="AC11" s="91"/>
    </row>
    <row r="12" ht="15.75" customHeight="1">
      <c r="A12" s="89"/>
      <c r="B12" s="91"/>
      <c r="C12" s="91"/>
      <c r="D12" s="91"/>
      <c r="E12" s="91"/>
      <c r="F12" s="91"/>
      <c r="G12" s="91"/>
      <c r="H12" s="91"/>
      <c r="I12" s="91"/>
      <c r="J12" s="91"/>
      <c r="K12" s="91"/>
      <c r="L12" s="91"/>
      <c r="M12" s="91"/>
      <c r="N12" s="162"/>
      <c r="O12" s="91"/>
      <c r="P12" s="91"/>
      <c r="Q12" s="91"/>
      <c r="R12" s="91"/>
      <c r="S12" s="91"/>
      <c r="T12" s="91"/>
      <c r="U12" s="91"/>
      <c r="V12" s="91"/>
      <c r="W12" s="91"/>
      <c r="X12" s="91"/>
      <c r="Y12" s="91"/>
      <c r="Z12" s="91"/>
      <c r="AA12" s="91"/>
      <c r="AB12" s="91"/>
      <c r="AC12" s="91"/>
    </row>
    <row r="13" ht="15.75" customHeight="1">
      <c r="A13" s="89"/>
      <c r="B13" s="91"/>
      <c r="C13" s="91"/>
      <c r="D13" s="91"/>
      <c r="E13" s="91"/>
      <c r="F13" s="91"/>
      <c r="G13" s="91"/>
      <c r="H13" s="91"/>
      <c r="I13" s="91"/>
      <c r="J13" s="91"/>
      <c r="K13" s="91"/>
      <c r="L13" s="91"/>
      <c r="M13" s="91"/>
      <c r="N13" s="162"/>
      <c r="O13" s="91"/>
      <c r="P13" s="91"/>
      <c r="Q13" s="91"/>
      <c r="R13" s="91"/>
      <c r="S13" s="91"/>
      <c r="T13" s="91"/>
      <c r="U13" s="91"/>
      <c r="V13" s="91"/>
      <c r="W13" s="91"/>
      <c r="X13" s="91"/>
      <c r="Y13" s="91"/>
      <c r="Z13" s="91"/>
      <c r="AA13" s="91"/>
      <c r="AB13" s="91"/>
      <c r="AC13" s="91"/>
    </row>
    <row r="14" ht="15.75" customHeight="1">
      <c r="A14" s="89"/>
      <c r="B14" s="91"/>
      <c r="C14" s="91"/>
      <c r="D14" s="91"/>
      <c r="E14" s="91"/>
      <c r="F14" s="91"/>
      <c r="G14" s="91"/>
      <c r="H14" s="91"/>
      <c r="I14" s="91"/>
      <c r="J14" s="91"/>
      <c r="K14" s="91"/>
      <c r="L14" s="91"/>
      <c r="M14" s="91"/>
      <c r="N14" s="162"/>
      <c r="O14" s="91"/>
      <c r="P14" s="91"/>
      <c r="Q14" s="91"/>
      <c r="R14" s="91"/>
      <c r="S14" s="91"/>
      <c r="T14" s="91"/>
      <c r="U14" s="91"/>
      <c r="V14" s="91"/>
      <c r="W14" s="91"/>
      <c r="X14" s="91"/>
      <c r="Y14" s="91"/>
      <c r="Z14" s="91"/>
      <c r="AA14" s="91"/>
      <c r="AB14" s="91"/>
      <c r="AC14" s="91"/>
    </row>
    <row r="15" ht="15.75" customHeight="1">
      <c r="A15" s="89"/>
      <c r="B15" s="91"/>
      <c r="C15" s="91"/>
      <c r="D15" s="91"/>
      <c r="E15" s="91"/>
      <c r="F15" s="91"/>
      <c r="G15" s="91"/>
      <c r="H15" s="91"/>
      <c r="I15" s="91"/>
      <c r="J15" s="91"/>
      <c r="K15" s="91"/>
      <c r="L15" s="91"/>
      <c r="M15" s="91"/>
      <c r="N15" s="162"/>
      <c r="O15" s="91"/>
      <c r="P15" s="91"/>
      <c r="Q15" s="91"/>
      <c r="R15" s="91"/>
      <c r="S15" s="91"/>
      <c r="T15" s="91"/>
      <c r="U15" s="91"/>
      <c r="V15" s="91"/>
      <c r="W15" s="91"/>
      <c r="X15" s="91"/>
      <c r="Y15" s="91"/>
      <c r="Z15" s="91"/>
      <c r="AA15" s="91"/>
      <c r="AB15" s="91"/>
      <c r="AC15" s="91"/>
    </row>
    <row r="16" ht="15.75" customHeight="1">
      <c r="A16" s="89"/>
      <c r="B16" s="91"/>
      <c r="C16" s="91"/>
      <c r="D16" s="91"/>
      <c r="E16" s="91"/>
      <c r="F16" s="91"/>
      <c r="G16" s="91"/>
      <c r="H16" s="91"/>
      <c r="I16" s="91"/>
      <c r="J16" s="91"/>
      <c r="K16" s="91"/>
      <c r="L16" s="91"/>
      <c r="M16" s="91"/>
      <c r="N16" s="162"/>
      <c r="O16" s="91"/>
      <c r="P16" s="91"/>
      <c r="Q16" s="91"/>
      <c r="R16" s="91"/>
      <c r="S16" s="91"/>
      <c r="T16" s="91"/>
      <c r="U16" s="91"/>
      <c r="V16" s="91"/>
      <c r="W16" s="91"/>
      <c r="X16" s="91"/>
      <c r="Y16" s="91"/>
      <c r="Z16" s="91"/>
      <c r="AA16" s="91"/>
      <c r="AB16" s="91"/>
      <c r="AC16" s="91"/>
    </row>
    <row r="17" ht="15.75" customHeight="1">
      <c r="A17" s="89"/>
      <c r="B17" s="91"/>
      <c r="C17" s="91"/>
      <c r="D17" s="91"/>
      <c r="E17" s="91"/>
      <c r="F17" s="91"/>
      <c r="G17" s="91"/>
      <c r="H17" s="91"/>
      <c r="I17" s="91"/>
      <c r="J17" s="91"/>
      <c r="K17" s="91"/>
      <c r="L17" s="91"/>
      <c r="M17" s="91"/>
      <c r="N17" s="162"/>
      <c r="O17" s="91"/>
      <c r="P17" s="91"/>
      <c r="Q17" s="91"/>
      <c r="R17" s="91"/>
      <c r="S17" s="91"/>
      <c r="T17" s="91"/>
      <c r="U17" s="91"/>
      <c r="V17" s="91"/>
      <c r="W17" s="91"/>
      <c r="X17" s="91"/>
      <c r="Y17" s="91"/>
      <c r="Z17" s="91"/>
      <c r="AA17" s="91"/>
      <c r="AB17" s="91"/>
      <c r="AC17" s="91"/>
    </row>
    <row r="18" ht="15.75" customHeight="1">
      <c r="A18" s="89"/>
      <c r="B18" s="91"/>
      <c r="C18" s="91"/>
      <c r="D18" s="91"/>
      <c r="E18" s="91"/>
      <c r="F18" s="91"/>
      <c r="G18" s="91"/>
      <c r="H18" s="91"/>
      <c r="I18" s="91"/>
      <c r="J18" s="91"/>
      <c r="K18" s="91"/>
      <c r="L18" s="91"/>
      <c r="M18" s="91"/>
      <c r="N18" s="162"/>
      <c r="O18" s="91"/>
      <c r="P18" s="91"/>
      <c r="Q18" s="91"/>
      <c r="R18" s="91"/>
      <c r="S18" s="91"/>
      <c r="T18" s="91"/>
      <c r="U18" s="91"/>
      <c r="V18" s="91"/>
      <c r="W18" s="91"/>
      <c r="X18" s="91"/>
      <c r="Y18" s="91"/>
      <c r="Z18" s="91"/>
      <c r="AA18" s="91"/>
      <c r="AB18" s="91"/>
      <c r="AC18" s="91"/>
    </row>
    <row r="19" ht="15.75" customHeight="1">
      <c r="A19" s="89"/>
      <c r="B19" s="91"/>
      <c r="C19" s="91"/>
      <c r="D19" s="91"/>
      <c r="E19" s="91"/>
      <c r="F19" s="91"/>
      <c r="G19" s="91"/>
      <c r="H19" s="91"/>
      <c r="I19" s="91"/>
      <c r="J19" s="91"/>
      <c r="K19" s="91"/>
      <c r="L19" s="91"/>
      <c r="M19" s="91"/>
      <c r="N19" s="162"/>
      <c r="O19" s="91"/>
      <c r="P19" s="91"/>
      <c r="Q19" s="91"/>
      <c r="R19" s="91"/>
      <c r="S19" s="91"/>
      <c r="T19" s="91"/>
      <c r="U19" s="91"/>
      <c r="V19" s="91"/>
      <c r="W19" s="91"/>
      <c r="X19" s="91"/>
      <c r="Y19" s="91"/>
      <c r="Z19" s="91"/>
      <c r="AA19" s="91"/>
      <c r="AB19" s="91"/>
      <c r="AC19" s="91"/>
    </row>
    <row r="20" ht="15.75" customHeight="1">
      <c r="A20" s="163"/>
      <c r="B20" s="164"/>
      <c r="C20" s="164"/>
      <c r="D20" s="164"/>
      <c r="E20" s="164"/>
      <c r="F20" s="164"/>
      <c r="G20" s="164"/>
      <c r="H20" s="164"/>
      <c r="I20" s="164"/>
      <c r="J20" s="164"/>
      <c r="K20" s="164"/>
      <c r="L20" s="164"/>
      <c r="M20" s="164"/>
      <c r="N20" s="165"/>
      <c r="O20" s="91"/>
      <c r="P20" s="119"/>
      <c r="Q20" s="119"/>
      <c r="R20" s="119"/>
      <c r="S20" s="119"/>
      <c r="T20" s="119"/>
      <c r="U20" s="119"/>
      <c r="V20" s="119"/>
      <c r="W20" s="119"/>
      <c r="X20" s="119"/>
      <c r="Y20" s="119"/>
      <c r="Z20" s="119"/>
      <c r="AA20" s="119"/>
      <c r="AB20" s="119"/>
      <c r="AC20" s="119"/>
    </row>
    <row r="21" ht="15.75" customHeight="1">
      <c r="A21" s="166" t="s">
        <v>68</v>
      </c>
      <c r="B21" s="167" t="s">
        <v>8</v>
      </c>
      <c r="C21" s="167" t="s">
        <v>9</v>
      </c>
      <c r="D21" s="167" t="s">
        <v>10</v>
      </c>
      <c r="E21" s="167" t="s">
        <v>11</v>
      </c>
      <c r="F21" s="167" t="s">
        <v>12</v>
      </c>
      <c r="G21" s="167" t="s">
        <v>13</v>
      </c>
      <c r="H21" s="167" t="s">
        <v>14</v>
      </c>
      <c r="I21" s="167" t="s">
        <v>15</v>
      </c>
      <c r="J21" s="167" t="s">
        <v>16</v>
      </c>
      <c r="K21" s="167" t="s">
        <v>17</v>
      </c>
      <c r="L21" s="167" t="s">
        <v>18</v>
      </c>
      <c r="M21" s="167" t="s">
        <v>19</v>
      </c>
      <c r="N21" s="168" t="s">
        <v>69</v>
      </c>
      <c r="O21" s="169"/>
      <c r="P21" s="135" t="s">
        <v>70</v>
      </c>
      <c r="Q21" s="170" t="s">
        <v>8</v>
      </c>
      <c r="R21" s="170" t="s">
        <v>9</v>
      </c>
      <c r="S21" s="170" t="s">
        <v>10</v>
      </c>
      <c r="T21" s="170" t="s">
        <v>11</v>
      </c>
      <c r="U21" s="170" t="s">
        <v>12</v>
      </c>
      <c r="V21" s="170" t="s">
        <v>13</v>
      </c>
      <c r="W21" s="170" t="s">
        <v>14</v>
      </c>
      <c r="X21" s="170" t="s">
        <v>15</v>
      </c>
      <c r="Y21" s="170" t="s">
        <v>16</v>
      </c>
      <c r="Z21" s="170" t="s">
        <v>17</v>
      </c>
      <c r="AA21" s="170" t="s">
        <v>18</v>
      </c>
      <c r="AB21" s="170" t="s">
        <v>19</v>
      </c>
      <c r="AC21" s="168" t="s">
        <v>69</v>
      </c>
    </row>
    <row r="22" ht="15.75" customHeight="1">
      <c r="A22" s="171" t="s">
        <v>71</v>
      </c>
      <c r="B22" s="31">
        <v>450000.0</v>
      </c>
      <c r="C22" s="31"/>
      <c r="D22" s="31"/>
      <c r="E22" s="31"/>
      <c r="F22" s="31"/>
      <c r="G22" s="31"/>
      <c r="H22" s="31"/>
      <c r="I22" s="31"/>
      <c r="J22" s="31"/>
      <c r="K22" s="31"/>
      <c r="L22" s="31"/>
      <c r="M22" s="31"/>
      <c r="N22" s="172">
        <f>SUM(B22:M22)</f>
        <v>450000</v>
      </c>
      <c r="O22" s="173"/>
      <c r="P22" s="171" t="s">
        <v>71</v>
      </c>
      <c r="Q22" s="31">
        <v>12000.0</v>
      </c>
      <c r="R22" s="31"/>
      <c r="S22" s="31"/>
      <c r="T22" s="31"/>
      <c r="U22" s="31"/>
      <c r="V22" s="31"/>
      <c r="W22" s="31"/>
      <c r="X22" s="31"/>
      <c r="Y22" s="31"/>
      <c r="Z22" s="31"/>
      <c r="AA22" s="31"/>
      <c r="AB22" s="31"/>
      <c r="AC22" s="172">
        <f>sum(Q22:AB22)</f>
        <v>12000</v>
      </c>
    </row>
    <row r="23" ht="15.75" customHeight="1">
      <c r="A23" s="174" t="s">
        <v>72</v>
      </c>
      <c r="B23" s="175">
        <f t="shared" ref="B23:M23" si="1">iferror(B22/B40,)</f>
        <v>0.3608660786</v>
      </c>
      <c r="C23" s="175" t="str">
        <f t="shared" si="1"/>
        <v/>
      </c>
      <c r="D23" s="175" t="str">
        <f t="shared" si="1"/>
        <v/>
      </c>
      <c r="E23" s="175" t="str">
        <f t="shared" si="1"/>
        <v/>
      </c>
      <c r="F23" s="175" t="str">
        <f t="shared" si="1"/>
        <v/>
      </c>
      <c r="G23" s="175" t="str">
        <f t="shared" si="1"/>
        <v/>
      </c>
      <c r="H23" s="175" t="str">
        <f t="shared" si="1"/>
        <v/>
      </c>
      <c r="I23" s="175" t="str">
        <f t="shared" si="1"/>
        <v/>
      </c>
      <c r="J23" s="175" t="str">
        <f t="shared" si="1"/>
        <v/>
      </c>
      <c r="K23" s="175" t="str">
        <f t="shared" si="1"/>
        <v/>
      </c>
      <c r="L23" s="175" t="str">
        <f t="shared" si="1"/>
        <v/>
      </c>
      <c r="M23" s="175" t="str">
        <f t="shared" si="1"/>
        <v/>
      </c>
      <c r="N23" s="176">
        <f>AVERAGE(B23:M23)</f>
        <v>0.3608660786</v>
      </c>
      <c r="O23" s="177"/>
      <c r="P23" s="174" t="s">
        <v>72</v>
      </c>
      <c r="Q23" s="175">
        <f t="shared" ref="Q23:AB23" si="2">iferror(Q22/Q40,)</f>
        <v>0.9068923821</v>
      </c>
      <c r="R23" s="175" t="str">
        <f t="shared" si="2"/>
        <v/>
      </c>
      <c r="S23" s="175" t="str">
        <f t="shared" si="2"/>
        <v/>
      </c>
      <c r="T23" s="175" t="str">
        <f t="shared" si="2"/>
        <v/>
      </c>
      <c r="U23" s="175" t="str">
        <f t="shared" si="2"/>
        <v/>
      </c>
      <c r="V23" s="175" t="str">
        <f t="shared" si="2"/>
        <v/>
      </c>
      <c r="W23" s="175" t="str">
        <f t="shared" si="2"/>
        <v/>
      </c>
      <c r="X23" s="175" t="str">
        <f t="shared" si="2"/>
        <v/>
      </c>
      <c r="Y23" s="175" t="str">
        <f t="shared" si="2"/>
        <v/>
      </c>
      <c r="Z23" s="175" t="str">
        <f t="shared" si="2"/>
        <v/>
      </c>
      <c r="AA23" s="175" t="str">
        <f t="shared" si="2"/>
        <v/>
      </c>
      <c r="AB23" s="175" t="str">
        <f t="shared" si="2"/>
        <v/>
      </c>
      <c r="AC23" s="176">
        <f>AVERAGE(Q23:AB23)</f>
        <v>0.9068923821</v>
      </c>
    </row>
    <row r="24" ht="15.75" customHeight="1">
      <c r="A24" s="171" t="s">
        <v>73</v>
      </c>
      <c r="B24" s="31">
        <v>220000.0</v>
      </c>
      <c r="C24" s="31"/>
      <c r="D24" s="31"/>
      <c r="E24" s="31"/>
      <c r="F24" s="31"/>
      <c r="G24" s="31"/>
      <c r="H24" s="31"/>
      <c r="I24" s="31"/>
      <c r="J24" s="31"/>
      <c r="K24" s="31"/>
      <c r="L24" s="31"/>
      <c r="M24" s="31"/>
      <c r="N24" s="172">
        <f>SUM(B24:M24)</f>
        <v>220000</v>
      </c>
      <c r="O24" s="173"/>
      <c r="P24" s="171" t="s">
        <v>73</v>
      </c>
      <c r="Q24" s="31">
        <v>500.0</v>
      </c>
      <c r="R24" s="31"/>
      <c r="S24" s="31"/>
      <c r="T24" s="31"/>
      <c r="U24" s="31"/>
      <c r="V24" s="31"/>
      <c r="W24" s="31"/>
      <c r="X24" s="31"/>
      <c r="Y24" s="31"/>
      <c r="Z24" s="31"/>
      <c r="AA24" s="31"/>
      <c r="AB24" s="31"/>
      <c r="AC24" s="172">
        <f>sum(Q24:AB24)</f>
        <v>500</v>
      </c>
    </row>
    <row r="25" ht="15.75" customHeight="1">
      <c r="A25" s="174" t="s">
        <v>72</v>
      </c>
      <c r="B25" s="175">
        <f t="shared" ref="B25:M25" si="3">iferror(B24/B40,)</f>
        <v>0.1764234162</v>
      </c>
      <c r="C25" s="175" t="str">
        <f t="shared" si="3"/>
        <v/>
      </c>
      <c r="D25" s="175" t="str">
        <f t="shared" si="3"/>
        <v/>
      </c>
      <c r="E25" s="175" t="str">
        <f t="shared" si="3"/>
        <v/>
      </c>
      <c r="F25" s="175" t="str">
        <f t="shared" si="3"/>
        <v/>
      </c>
      <c r="G25" s="175" t="str">
        <f t="shared" si="3"/>
        <v/>
      </c>
      <c r="H25" s="175" t="str">
        <f t="shared" si="3"/>
        <v/>
      </c>
      <c r="I25" s="175" t="str">
        <f t="shared" si="3"/>
        <v/>
      </c>
      <c r="J25" s="175" t="str">
        <f t="shared" si="3"/>
        <v/>
      </c>
      <c r="K25" s="175" t="str">
        <f t="shared" si="3"/>
        <v/>
      </c>
      <c r="L25" s="175" t="str">
        <f t="shared" si="3"/>
        <v/>
      </c>
      <c r="M25" s="175" t="str">
        <f t="shared" si="3"/>
        <v/>
      </c>
      <c r="N25" s="176">
        <f>AVERAGE(B25:M25)</f>
        <v>0.1764234162</v>
      </c>
      <c r="O25" s="177"/>
      <c r="P25" s="174" t="s">
        <v>72</v>
      </c>
      <c r="Q25" s="175">
        <f t="shared" ref="Q25:AB25" si="4">iferror(Q24/Q40,)</f>
        <v>0.03778718259</v>
      </c>
      <c r="R25" s="175" t="str">
        <f t="shared" si="4"/>
        <v/>
      </c>
      <c r="S25" s="175" t="str">
        <f t="shared" si="4"/>
        <v/>
      </c>
      <c r="T25" s="175" t="str">
        <f t="shared" si="4"/>
        <v/>
      </c>
      <c r="U25" s="175" t="str">
        <f t="shared" si="4"/>
        <v/>
      </c>
      <c r="V25" s="175" t="str">
        <f t="shared" si="4"/>
        <v/>
      </c>
      <c r="W25" s="175" t="str">
        <f t="shared" si="4"/>
        <v/>
      </c>
      <c r="X25" s="175" t="str">
        <f t="shared" si="4"/>
        <v/>
      </c>
      <c r="Y25" s="175" t="str">
        <f t="shared" si="4"/>
        <v/>
      </c>
      <c r="Z25" s="175" t="str">
        <f t="shared" si="4"/>
        <v/>
      </c>
      <c r="AA25" s="175" t="str">
        <f t="shared" si="4"/>
        <v/>
      </c>
      <c r="AB25" s="175" t="str">
        <f t="shared" si="4"/>
        <v/>
      </c>
      <c r="AC25" s="176">
        <f>AVERAGE(Q25:AB25)</f>
        <v>0.03778718259</v>
      </c>
    </row>
    <row r="26" ht="15.75" customHeight="1">
      <c r="A26" s="171" t="s">
        <v>74</v>
      </c>
      <c r="B26" s="31">
        <v>100000.0</v>
      </c>
      <c r="C26" s="31"/>
      <c r="D26" s="31"/>
      <c r="E26" s="31"/>
      <c r="F26" s="31"/>
      <c r="G26" s="31"/>
      <c r="H26" s="31"/>
      <c r="I26" s="31"/>
      <c r="J26" s="31"/>
      <c r="K26" s="31"/>
      <c r="L26" s="31"/>
      <c r="M26" s="31"/>
      <c r="N26" s="172">
        <f>SUM(B26:M26)</f>
        <v>100000</v>
      </c>
      <c r="O26" s="173"/>
      <c r="P26" s="171" t="s">
        <v>74</v>
      </c>
      <c r="Q26" s="31">
        <v>320.0</v>
      </c>
      <c r="R26" s="31"/>
      <c r="S26" s="31"/>
      <c r="T26" s="31"/>
      <c r="U26" s="31"/>
      <c r="V26" s="31"/>
      <c r="W26" s="31"/>
      <c r="X26" s="31"/>
      <c r="Y26" s="31"/>
      <c r="Z26" s="31"/>
      <c r="AA26" s="31"/>
      <c r="AB26" s="31"/>
      <c r="AC26" s="172">
        <f>sum(Q26:AB26)</f>
        <v>320</v>
      </c>
    </row>
    <row r="27" ht="15.75" customHeight="1">
      <c r="A27" s="174" t="s">
        <v>72</v>
      </c>
      <c r="B27" s="175">
        <f t="shared" ref="B27:M27" si="5">iferror(B26/B40,)</f>
        <v>0.08019246191</v>
      </c>
      <c r="C27" s="175" t="str">
        <f t="shared" si="5"/>
        <v/>
      </c>
      <c r="D27" s="175" t="str">
        <f t="shared" si="5"/>
        <v/>
      </c>
      <c r="E27" s="175" t="str">
        <f t="shared" si="5"/>
        <v/>
      </c>
      <c r="F27" s="175" t="str">
        <f t="shared" si="5"/>
        <v/>
      </c>
      <c r="G27" s="175" t="str">
        <f t="shared" si="5"/>
        <v/>
      </c>
      <c r="H27" s="175" t="str">
        <f t="shared" si="5"/>
        <v/>
      </c>
      <c r="I27" s="175" t="str">
        <f t="shared" si="5"/>
        <v/>
      </c>
      <c r="J27" s="175" t="str">
        <f t="shared" si="5"/>
        <v/>
      </c>
      <c r="K27" s="175" t="str">
        <f t="shared" si="5"/>
        <v/>
      </c>
      <c r="L27" s="175" t="str">
        <f t="shared" si="5"/>
        <v/>
      </c>
      <c r="M27" s="175" t="str">
        <f t="shared" si="5"/>
        <v/>
      </c>
      <c r="N27" s="176">
        <f>AVERAGE(B27:M27)</f>
        <v>0.08019246191</v>
      </c>
      <c r="O27" s="177"/>
      <c r="P27" s="174" t="s">
        <v>72</v>
      </c>
      <c r="Q27" s="175">
        <f t="shared" ref="Q27:AB27" si="6">iferror(Q26/Q40,)</f>
        <v>0.02418379686</v>
      </c>
      <c r="R27" s="175" t="str">
        <f t="shared" si="6"/>
        <v/>
      </c>
      <c r="S27" s="175" t="str">
        <f t="shared" si="6"/>
        <v/>
      </c>
      <c r="T27" s="175" t="str">
        <f t="shared" si="6"/>
        <v/>
      </c>
      <c r="U27" s="175" t="str">
        <f t="shared" si="6"/>
        <v/>
      </c>
      <c r="V27" s="175" t="str">
        <f t="shared" si="6"/>
        <v/>
      </c>
      <c r="W27" s="175" t="str">
        <f t="shared" si="6"/>
        <v/>
      </c>
      <c r="X27" s="175" t="str">
        <f t="shared" si="6"/>
        <v/>
      </c>
      <c r="Y27" s="175" t="str">
        <f t="shared" si="6"/>
        <v/>
      </c>
      <c r="Z27" s="175" t="str">
        <f t="shared" si="6"/>
        <v/>
      </c>
      <c r="AA27" s="175" t="str">
        <f t="shared" si="6"/>
        <v/>
      </c>
      <c r="AB27" s="175" t="str">
        <f t="shared" si="6"/>
        <v/>
      </c>
      <c r="AC27" s="176">
        <f>AVERAGE(Q27:AB27)</f>
        <v>0.02418379686</v>
      </c>
    </row>
    <row r="28" ht="15.75" customHeight="1">
      <c r="A28" s="171" t="s">
        <v>75</v>
      </c>
      <c r="B28" s="31">
        <v>250000.0</v>
      </c>
      <c r="C28" s="31"/>
      <c r="D28" s="31"/>
      <c r="E28" s="31"/>
      <c r="F28" s="31"/>
      <c r="G28" s="31"/>
      <c r="H28" s="31"/>
      <c r="I28" s="31"/>
      <c r="J28" s="31"/>
      <c r="K28" s="31"/>
      <c r="L28" s="31"/>
      <c r="M28" s="31"/>
      <c r="N28" s="172">
        <f>SUM(B28:M28)</f>
        <v>250000</v>
      </c>
      <c r="O28" s="173"/>
      <c r="P28" s="171" t="s">
        <v>75</v>
      </c>
      <c r="Q28" s="31">
        <v>180.0</v>
      </c>
      <c r="R28" s="31"/>
      <c r="S28" s="31"/>
      <c r="T28" s="31"/>
      <c r="U28" s="31"/>
      <c r="V28" s="31"/>
      <c r="W28" s="31"/>
      <c r="X28" s="31"/>
      <c r="Y28" s="31"/>
      <c r="Z28" s="31"/>
      <c r="AA28" s="31"/>
      <c r="AB28" s="31"/>
      <c r="AC28" s="172">
        <f>sum(Q28:AB28)</f>
        <v>180</v>
      </c>
    </row>
    <row r="29" ht="15.75" customHeight="1">
      <c r="A29" s="174" t="s">
        <v>72</v>
      </c>
      <c r="B29" s="175">
        <f t="shared" ref="B29:M29" si="7">iferror(B28/B40,)</f>
        <v>0.2004811548</v>
      </c>
      <c r="C29" s="175" t="str">
        <f t="shared" si="7"/>
        <v/>
      </c>
      <c r="D29" s="175" t="str">
        <f t="shared" si="7"/>
        <v/>
      </c>
      <c r="E29" s="175" t="str">
        <f t="shared" si="7"/>
        <v/>
      </c>
      <c r="F29" s="175" t="str">
        <f t="shared" si="7"/>
        <v/>
      </c>
      <c r="G29" s="175" t="str">
        <f t="shared" si="7"/>
        <v/>
      </c>
      <c r="H29" s="175" t="str">
        <f t="shared" si="7"/>
        <v/>
      </c>
      <c r="I29" s="175" t="str">
        <f t="shared" si="7"/>
        <v/>
      </c>
      <c r="J29" s="175" t="str">
        <f t="shared" si="7"/>
        <v/>
      </c>
      <c r="K29" s="175" t="str">
        <f t="shared" si="7"/>
        <v/>
      </c>
      <c r="L29" s="175" t="str">
        <f t="shared" si="7"/>
        <v/>
      </c>
      <c r="M29" s="175" t="str">
        <f t="shared" si="7"/>
        <v/>
      </c>
      <c r="N29" s="176">
        <f>AVERAGE(B29:M29)</f>
        <v>0.2004811548</v>
      </c>
      <c r="O29" s="177"/>
      <c r="P29" s="174" t="s">
        <v>72</v>
      </c>
      <c r="Q29" s="175">
        <f t="shared" ref="Q29:AB29" si="8">iferror(Q28/Q40,)</f>
        <v>0.01360338573</v>
      </c>
      <c r="R29" s="175" t="str">
        <f t="shared" si="8"/>
        <v/>
      </c>
      <c r="S29" s="175" t="str">
        <f t="shared" si="8"/>
        <v/>
      </c>
      <c r="T29" s="175" t="str">
        <f t="shared" si="8"/>
        <v/>
      </c>
      <c r="U29" s="175" t="str">
        <f t="shared" si="8"/>
        <v/>
      </c>
      <c r="V29" s="175" t="str">
        <f t="shared" si="8"/>
        <v/>
      </c>
      <c r="W29" s="175" t="str">
        <f t="shared" si="8"/>
        <v/>
      </c>
      <c r="X29" s="175" t="str">
        <f t="shared" si="8"/>
        <v/>
      </c>
      <c r="Y29" s="175" t="str">
        <f t="shared" si="8"/>
        <v/>
      </c>
      <c r="Z29" s="175" t="str">
        <f t="shared" si="8"/>
        <v/>
      </c>
      <c r="AA29" s="175" t="str">
        <f t="shared" si="8"/>
        <v/>
      </c>
      <c r="AB29" s="175" t="str">
        <f t="shared" si="8"/>
        <v/>
      </c>
      <c r="AC29" s="176">
        <f>AVERAGE(Q29:AB29)</f>
        <v>0.01360338573</v>
      </c>
    </row>
    <row r="30" ht="15.75" customHeight="1">
      <c r="A30" s="171" t="s">
        <v>76</v>
      </c>
      <c r="B30" s="31">
        <v>70000.0</v>
      </c>
      <c r="C30" s="31"/>
      <c r="D30" s="31"/>
      <c r="E30" s="31"/>
      <c r="F30" s="31"/>
      <c r="G30" s="31"/>
      <c r="H30" s="31"/>
      <c r="I30" s="31"/>
      <c r="J30" s="31"/>
      <c r="K30" s="31"/>
      <c r="L30" s="31"/>
      <c r="M30" s="31"/>
      <c r="N30" s="172">
        <f>SUM(B30:M30)</f>
        <v>70000</v>
      </c>
      <c r="O30" s="173"/>
      <c r="P30" s="171" t="s">
        <v>76</v>
      </c>
      <c r="Q30" s="31">
        <v>80.0</v>
      </c>
      <c r="R30" s="31"/>
      <c r="S30" s="31"/>
      <c r="T30" s="31"/>
      <c r="U30" s="31"/>
      <c r="V30" s="31"/>
      <c r="W30" s="31"/>
      <c r="X30" s="31"/>
      <c r="Y30" s="31"/>
      <c r="Z30" s="31"/>
      <c r="AA30" s="31"/>
      <c r="AB30" s="31"/>
      <c r="AC30" s="172">
        <f>sum(Q30:AB30)</f>
        <v>80</v>
      </c>
    </row>
    <row r="31" ht="15.75" customHeight="1">
      <c r="A31" s="174" t="s">
        <v>72</v>
      </c>
      <c r="B31" s="175">
        <f t="shared" ref="B31:M31" si="9">iferror(B30/B40,)</f>
        <v>0.05613472334</v>
      </c>
      <c r="C31" s="175" t="str">
        <f t="shared" si="9"/>
        <v/>
      </c>
      <c r="D31" s="175" t="str">
        <f t="shared" si="9"/>
        <v/>
      </c>
      <c r="E31" s="175" t="str">
        <f t="shared" si="9"/>
        <v/>
      </c>
      <c r="F31" s="175" t="str">
        <f t="shared" si="9"/>
        <v/>
      </c>
      <c r="G31" s="175" t="str">
        <f t="shared" si="9"/>
        <v/>
      </c>
      <c r="H31" s="175" t="str">
        <f t="shared" si="9"/>
        <v/>
      </c>
      <c r="I31" s="175" t="str">
        <f t="shared" si="9"/>
        <v/>
      </c>
      <c r="J31" s="175" t="str">
        <f t="shared" si="9"/>
        <v/>
      </c>
      <c r="K31" s="175" t="str">
        <f t="shared" si="9"/>
        <v/>
      </c>
      <c r="L31" s="175" t="str">
        <f t="shared" si="9"/>
        <v/>
      </c>
      <c r="M31" s="175" t="str">
        <f t="shared" si="9"/>
        <v/>
      </c>
      <c r="N31" s="176">
        <f>AVERAGE(B31:M31)</f>
        <v>0.05613472334</v>
      </c>
      <c r="O31" s="177"/>
      <c r="P31" s="174" t="s">
        <v>72</v>
      </c>
      <c r="Q31" s="175">
        <f t="shared" ref="Q31:AB31" si="10">iferror(Q30/Q40,)</f>
        <v>0.006045949214</v>
      </c>
      <c r="R31" s="175" t="str">
        <f t="shared" si="10"/>
        <v/>
      </c>
      <c r="S31" s="175" t="str">
        <f t="shared" si="10"/>
        <v/>
      </c>
      <c r="T31" s="175" t="str">
        <f t="shared" si="10"/>
        <v/>
      </c>
      <c r="U31" s="175" t="str">
        <f t="shared" si="10"/>
        <v/>
      </c>
      <c r="V31" s="175" t="str">
        <f t="shared" si="10"/>
        <v/>
      </c>
      <c r="W31" s="175" t="str">
        <f t="shared" si="10"/>
        <v/>
      </c>
      <c r="X31" s="175" t="str">
        <f t="shared" si="10"/>
        <v/>
      </c>
      <c r="Y31" s="175" t="str">
        <f t="shared" si="10"/>
        <v/>
      </c>
      <c r="Z31" s="175" t="str">
        <f t="shared" si="10"/>
        <v/>
      </c>
      <c r="AA31" s="175" t="str">
        <f t="shared" si="10"/>
        <v/>
      </c>
      <c r="AB31" s="175" t="str">
        <f t="shared" si="10"/>
        <v/>
      </c>
      <c r="AC31" s="176">
        <f>AVERAGE(Q31:AB31)</f>
        <v>0.006045949214</v>
      </c>
    </row>
    <row r="32" ht="15.75" customHeight="1">
      <c r="A32" s="171" t="s">
        <v>77</v>
      </c>
      <c r="B32" s="31">
        <v>86000.0</v>
      </c>
      <c r="C32" s="31"/>
      <c r="D32" s="31"/>
      <c r="E32" s="31"/>
      <c r="F32" s="31"/>
      <c r="G32" s="31"/>
      <c r="H32" s="31"/>
      <c r="I32" s="31"/>
      <c r="J32" s="31"/>
      <c r="K32" s="31"/>
      <c r="L32" s="31"/>
      <c r="M32" s="31"/>
      <c r="N32" s="172">
        <f>SUM(B32:M32)</f>
        <v>86000</v>
      </c>
      <c r="O32" s="173"/>
      <c r="P32" s="171" t="s">
        <v>77</v>
      </c>
      <c r="Q32" s="31">
        <v>80.0</v>
      </c>
      <c r="R32" s="31"/>
      <c r="S32" s="31"/>
      <c r="T32" s="31"/>
      <c r="U32" s="31"/>
      <c r="V32" s="31"/>
      <c r="W32" s="31"/>
      <c r="X32" s="31"/>
      <c r="Y32" s="31"/>
      <c r="Z32" s="31"/>
      <c r="AA32" s="31"/>
      <c r="AB32" s="31"/>
      <c r="AC32" s="172">
        <f>sum(Q32:AB32)</f>
        <v>80</v>
      </c>
    </row>
    <row r="33" ht="15.75" customHeight="1">
      <c r="A33" s="174" t="s">
        <v>72</v>
      </c>
      <c r="B33" s="175">
        <f t="shared" ref="B33:M33" si="11">iferror(B32/B40)</f>
        <v>0.06896551724</v>
      </c>
      <c r="C33" s="175" t="str">
        <f t="shared" si="11"/>
        <v/>
      </c>
      <c r="D33" s="175" t="str">
        <f t="shared" si="11"/>
        <v/>
      </c>
      <c r="E33" s="175" t="str">
        <f t="shared" si="11"/>
        <v/>
      </c>
      <c r="F33" s="175" t="str">
        <f t="shared" si="11"/>
        <v/>
      </c>
      <c r="G33" s="175" t="str">
        <f t="shared" si="11"/>
        <v/>
      </c>
      <c r="H33" s="175" t="str">
        <f t="shared" si="11"/>
        <v/>
      </c>
      <c r="I33" s="175" t="str">
        <f t="shared" si="11"/>
        <v/>
      </c>
      <c r="J33" s="175" t="str">
        <f t="shared" si="11"/>
        <v/>
      </c>
      <c r="K33" s="175" t="str">
        <f t="shared" si="11"/>
        <v/>
      </c>
      <c r="L33" s="175" t="str">
        <f t="shared" si="11"/>
        <v/>
      </c>
      <c r="M33" s="175" t="str">
        <f t="shared" si="11"/>
        <v/>
      </c>
      <c r="N33" s="176">
        <f>AVERAGE(B33:M33)</f>
        <v>0.06896551724</v>
      </c>
      <c r="O33" s="177"/>
      <c r="P33" s="174" t="s">
        <v>72</v>
      </c>
      <c r="Q33" s="175">
        <f t="shared" ref="Q33:AB33" si="12">iferror(Q32/Q40,)</f>
        <v>0.006045949214</v>
      </c>
      <c r="R33" s="175" t="str">
        <f t="shared" si="12"/>
        <v/>
      </c>
      <c r="S33" s="175" t="str">
        <f t="shared" si="12"/>
        <v/>
      </c>
      <c r="T33" s="175" t="str">
        <f t="shared" si="12"/>
        <v/>
      </c>
      <c r="U33" s="175" t="str">
        <f t="shared" si="12"/>
        <v/>
      </c>
      <c r="V33" s="175" t="str">
        <f t="shared" si="12"/>
        <v/>
      </c>
      <c r="W33" s="175" t="str">
        <f t="shared" si="12"/>
        <v/>
      </c>
      <c r="X33" s="175" t="str">
        <f t="shared" si="12"/>
        <v/>
      </c>
      <c r="Y33" s="175" t="str">
        <f t="shared" si="12"/>
        <v/>
      </c>
      <c r="Z33" s="175" t="str">
        <f t="shared" si="12"/>
        <v/>
      </c>
      <c r="AA33" s="175" t="str">
        <f t="shared" si="12"/>
        <v/>
      </c>
      <c r="AB33" s="175" t="str">
        <f t="shared" si="12"/>
        <v/>
      </c>
      <c r="AC33" s="176">
        <f>AVERAGE(Q33:AB33)</f>
        <v>0.006045949214</v>
      </c>
    </row>
    <row r="34" ht="15.75" customHeight="1">
      <c r="A34" s="171" t="s">
        <v>78</v>
      </c>
      <c r="B34" s="31">
        <v>25000.0</v>
      </c>
      <c r="C34" s="31"/>
      <c r="D34" s="31"/>
      <c r="E34" s="31"/>
      <c r="F34" s="31"/>
      <c r="G34" s="31"/>
      <c r="H34" s="31"/>
      <c r="I34" s="31"/>
      <c r="J34" s="31"/>
      <c r="K34" s="31"/>
      <c r="L34" s="31"/>
      <c r="M34" s="31"/>
      <c r="N34" s="172">
        <f>SUM(B34:M34)</f>
        <v>25000</v>
      </c>
      <c r="O34" s="173"/>
      <c r="P34" s="171" t="s">
        <v>78</v>
      </c>
      <c r="Q34" s="31">
        <v>0.0</v>
      </c>
      <c r="R34" s="31"/>
      <c r="S34" s="31"/>
      <c r="T34" s="31"/>
      <c r="U34" s="31"/>
      <c r="V34" s="31"/>
      <c r="W34" s="31"/>
      <c r="X34" s="31"/>
      <c r="Y34" s="31"/>
      <c r="Z34" s="31"/>
      <c r="AA34" s="31"/>
      <c r="AB34" s="31"/>
      <c r="AC34" s="172">
        <f>sum(Q34:AB34)</f>
        <v>0</v>
      </c>
    </row>
    <row r="35" ht="15.75" customHeight="1">
      <c r="A35" s="174" t="s">
        <v>72</v>
      </c>
      <c r="B35" s="175">
        <f t="shared" ref="B35:M35" si="13">iferror(B34/B40,)</f>
        <v>0.02004811548</v>
      </c>
      <c r="C35" s="175" t="str">
        <f t="shared" si="13"/>
        <v/>
      </c>
      <c r="D35" s="175" t="str">
        <f t="shared" si="13"/>
        <v/>
      </c>
      <c r="E35" s="175" t="str">
        <f t="shared" si="13"/>
        <v/>
      </c>
      <c r="F35" s="175" t="str">
        <f t="shared" si="13"/>
        <v/>
      </c>
      <c r="G35" s="175" t="str">
        <f t="shared" si="13"/>
        <v/>
      </c>
      <c r="H35" s="175" t="str">
        <f t="shared" si="13"/>
        <v/>
      </c>
      <c r="I35" s="175" t="str">
        <f t="shared" si="13"/>
        <v/>
      </c>
      <c r="J35" s="175" t="str">
        <f t="shared" si="13"/>
        <v/>
      </c>
      <c r="K35" s="175" t="str">
        <f t="shared" si="13"/>
        <v/>
      </c>
      <c r="L35" s="175" t="str">
        <f t="shared" si="13"/>
        <v/>
      </c>
      <c r="M35" s="175" t="str">
        <f t="shared" si="13"/>
        <v/>
      </c>
      <c r="N35" s="176">
        <f>AVERAGE(B35:M35)</f>
        <v>0.02004811548</v>
      </c>
      <c r="O35" s="177"/>
      <c r="P35" s="174" t="s">
        <v>72</v>
      </c>
      <c r="Q35" s="175">
        <f t="shared" ref="Q35:AB35" si="14">iferror(Q34/Q40,)</f>
        <v>0</v>
      </c>
      <c r="R35" s="175" t="str">
        <f t="shared" si="14"/>
        <v/>
      </c>
      <c r="S35" s="175" t="str">
        <f t="shared" si="14"/>
        <v/>
      </c>
      <c r="T35" s="175" t="str">
        <f t="shared" si="14"/>
        <v/>
      </c>
      <c r="U35" s="175" t="str">
        <f t="shared" si="14"/>
        <v/>
      </c>
      <c r="V35" s="175" t="str">
        <f t="shared" si="14"/>
        <v/>
      </c>
      <c r="W35" s="175" t="str">
        <f t="shared" si="14"/>
        <v/>
      </c>
      <c r="X35" s="175" t="str">
        <f t="shared" si="14"/>
        <v/>
      </c>
      <c r="Y35" s="175" t="str">
        <f t="shared" si="14"/>
        <v/>
      </c>
      <c r="Z35" s="175" t="str">
        <f t="shared" si="14"/>
        <v/>
      </c>
      <c r="AA35" s="175" t="str">
        <f t="shared" si="14"/>
        <v/>
      </c>
      <c r="AB35" s="175" t="str">
        <f t="shared" si="14"/>
        <v/>
      </c>
      <c r="AC35" s="176">
        <f>AVERAGE(Q35:AB35)</f>
        <v>0</v>
      </c>
    </row>
    <row r="36" ht="15.75" customHeight="1">
      <c r="A36" s="171" t="s">
        <v>79</v>
      </c>
      <c r="B36" s="31">
        <v>36000.0</v>
      </c>
      <c r="C36" s="31"/>
      <c r="D36" s="31"/>
      <c r="E36" s="31"/>
      <c r="F36" s="31"/>
      <c r="G36" s="31"/>
      <c r="H36" s="31"/>
      <c r="I36" s="31"/>
      <c r="J36" s="31"/>
      <c r="K36" s="31"/>
      <c r="L36" s="31"/>
      <c r="M36" s="31"/>
      <c r="N36" s="172">
        <f>SUM(B36:M36)</f>
        <v>36000</v>
      </c>
      <c r="O36" s="173"/>
      <c r="P36" s="171" t="s">
        <v>79</v>
      </c>
      <c r="Q36" s="31">
        <v>62.0</v>
      </c>
      <c r="R36" s="31"/>
      <c r="S36" s="31"/>
      <c r="T36" s="31"/>
      <c r="U36" s="31"/>
      <c r="V36" s="31"/>
      <c r="W36" s="31"/>
      <c r="X36" s="31"/>
      <c r="Y36" s="31"/>
      <c r="Z36" s="31"/>
      <c r="AA36" s="31"/>
      <c r="AB36" s="31"/>
      <c r="AC36" s="172">
        <f>sum(Q36:AB36)</f>
        <v>62</v>
      </c>
    </row>
    <row r="37" ht="15.75" customHeight="1">
      <c r="A37" s="174" t="s">
        <v>72</v>
      </c>
      <c r="B37" s="175">
        <f t="shared" ref="B37:M37" si="15">iferror(B36/B40,)</f>
        <v>0.02886928629</v>
      </c>
      <c r="C37" s="175" t="str">
        <f t="shared" si="15"/>
        <v/>
      </c>
      <c r="D37" s="175" t="str">
        <f t="shared" si="15"/>
        <v/>
      </c>
      <c r="E37" s="175" t="str">
        <f t="shared" si="15"/>
        <v/>
      </c>
      <c r="F37" s="175" t="str">
        <f t="shared" si="15"/>
        <v/>
      </c>
      <c r="G37" s="175" t="str">
        <f t="shared" si="15"/>
        <v/>
      </c>
      <c r="H37" s="175" t="str">
        <f t="shared" si="15"/>
        <v/>
      </c>
      <c r="I37" s="175" t="str">
        <f t="shared" si="15"/>
        <v/>
      </c>
      <c r="J37" s="175" t="str">
        <f t="shared" si="15"/>
        <v/>
      </c>
      <c r="K37" s="175" t="str">
        <f t="shared" si="15"/>
        <v/>
      </c>
      <c r="L37" s="175" t="str">
        <f t="shared" si="15"/>
        <v/>
      </c>
      <c r="M37" s="175" t="str">
        <f t="shared" si="15"/>
        <v/>
      </c>
      <c r="N37" s="176">
        <f>AVERAGE(B37:M37)</f>
        <v>0.02886928629</v>
      </c>
      <c r="O37" s="177"/>
      <c r="P37" s="174" t="s">
        <v>72</v>
      </c>
      <c r="Q37" s="175">
        <f t="shared" ref="Q37:AB37" si="16">iferror(Q36/Q40,)</f>
        <v>0.004685610641</v>
      </c>
      <c r="R37" s="175" t="str">
        <f t="shared" si="16"/>
        <v/>
      </c>
      <c r="S37" s="175" t="str">
        <f t="shared" si="16"/>
        <v/>
      </c>
      <c r="T37" s="175" t="str">
        <f t="shared" si="16"/>
        <v/>
      </c>
      <c r="U37" s="175" t="str">
        <f t="shared" si="16"/>
        <v/>
      </c>
      <c r="V37" s="175" t="str">
        <f t="shared" si="16"/>
        <v/>
      </c>
      <c r="W37" s="175" t="str">
        <f t="shared" si="16"/>
        <v/>
      </c>
      <c r="X37" s="175" t="str">
        <f t="shared" si="16"/>
        <v/>
      </c>
      <c r="Y37" s="175" t="str">
        <f t="shared" si="16"/>
        <v/>
      </c>
      <c r="Z37" s="175" t="str">
        <f t="shared" si="16"/>
        <v/>
      </c>
      <c r="AA37" s="175" t="str">
        <f t="shared" si="16"/>
        <v/>
      </c>
      <c r="AB37" s="175" t="str">
        <f t="shared" si="16"/>
        <v/>
      </c>
      <c r="AC37" s="176">
        <f>AVERAGE(Q37:AB37)</f>
        <v>0.004685610641</v>
      </c>
    </row>
    <row r="38" ht="15.75" customHeight="1">
      <c r="A38" s="171" t="s">
        <v>80</v>
      </c>
      <c r="B38" s="31">
        <v>10000.0</v>
      </c>
      <c r="C38" s="31"/>
      <c r="D38" s="31"/>
      <c r="E38" s="31"/>
      <c r="F38" s="31"/>
      <c r="G38" s="31"/>
      <c r="H38" s="31"/>
      <c r="I38" s="31"/>
      <c r="J38" s="31"/>
      <c r="K38" s="31"/>
      <c r="L38" s="31"/>
      <c r="M38" s="31"/>
      <c r="N38" s="172">
        <f>SUM(B38:M38)</f>
        <v>10000</v>
      </c>
      <c r="O38" s="173"/>
      <c r="P38" s="171" t="s">
        <v>80</v>
      </c>
      <c r="Q38" s="31">
        <v>10.0</v>
      </c>
      <c r="R38" s="31"/>
      <c r="S38" s="31"/>
      <c r="T38" s="31"/>
      <c r="U38" s="31"/>
      <c r="V38" s="31"/>
      <c r="W38" s="31"/>
      <c r="X38" s="31"/>
      <c r="Y38" s="31"/>
      <c r="Z38" s="31"/>
      <c r="AA38" s="31"/>
      <c r="AB38" s="31"/>
      <c r="AC38" s="172">
        <f>sum(Q38:AB38)</f>
        <v>10</v>
      </c>
    </row>
    <row r="39" ht="15.75" customHeight="1">
      <c r="A39" s="174" t="s">
        <v>72</v>
      </c>
      <c r="B39" s="175">
        <f t="shared" ref="B39:M39" si="17">iferror(B38/B40,)</f>
        <v>0.008019246191</v>
      </c>
      <c r="C39" s="175" t="str">
        <f t="shared" si="17"/>
        <v/>
      </c>
      <c r="D39" s="175" t="str">
        <f t="shared" si="17"/>
        <v/>
      </c>
      <c r="E39" s="175" t="str">
        <f t="shared" si="17"/>
        <v/>
      </c>
      <c r="F39" s="175" t="str">
        <f t="shared" si="17"/>
        <v/>
      </c>
      <c r="G39" s="175" t="str">
        <f t="shared" si="17"/>
        <v/>
      </c>
      <c r="H39" s="175" t="str">
        <f t="shared" si="17"/>
        <v/>
      </c>
      <c r="I39" s="175" t="str">
        <f t="shared" si="17"/>
        <v/>
      </c>
      <c r="J39" s="175" t="str">
        <f t="shared" si="17"/>
        <v/>
      </c>
      <c r="K39" s="175" t="str">
        <f t="shared" si="17"/>
        <v/>
      </c>
      <c r="L39" s="175" t="str">
        <f t="shared" si="17"/>
        <v/>
      </c>
      <c r="M39" s="175" t="str">
        <f t="shared" si="17"/>
        <v/>
      </c>
      <c r="N39" s="176">
        <f>AVERAGE(B39:M39)</f>
        <v>0.008019246191</v>
      </c>
      <c r="O39" s="177"/>
      <c r="P39" s="178" t="s">
        <v>72</v>
      </c>
      <c r="Q39" s="71">
        <f t="shared" ref="Q39:AB39" si="18">iferror(Q38/Q40,)</f>
        <v>0.0007557436518</v>
      </c>
      <c r="R39" s="71" t="str">
        <f t="shared" si="18"/>
        <v/>
      </c>
      <c r="S39" s="71" t="str">
        <f t="shared" si="18"/>
        <v/>
      </c>
      <c r="T39" s="71" t="str">
        <f t="shared" si="18"/>
        <v/>
      </c>
      <c r="U39" s="71" t="str">
        <f t="shared" si="18"/>
        <v/>
      </c>
      <c r="V39" s="71" t="str">
        <f t="shared" si="18"/>
        <v/>
      </c>
      <c r="W39" s="71" t="str">
        <f t="shared" si="18"/>
        <v/>
      </c>
      <c r="X39" s="71" t="str">
        <f t="shared" si="18"/>
        <v/>
      </c>
      <c r="Y39" s="71" t="str">
        <f t="shared" si="18"/>
        <v/>
      </c>
      <c r="Z39" s="71" t="str">
        <f t="shared" si="18"/>
        <v/>
      </c>
      <c r="AA39" s="71" t="str">
        <f t="shared" si="18"/>
        <v/>
      </c>
      <c r="AB39" s="71" t="str">
        <f t="shared" si="18"/>
        <v/>
      </c>
      <c r="AC39" s="176">
        <f>AVERAGE(Q39:AB39)</f>
        <v>0.0007557436518</v>
      </c>
    </row>
    <row r="40" ht="15.75" customHeight="1">
      <c r="A40" s="179" t="s">
        <v>69</v>
      </c>
      <c r="B40" s="180">
        <f t="shared" ref="B40:N40" si="19">B22+B24+B26+B28+B30+B32+B34+B36+B38</f>
        <v>1247000</v>
      </c>
      <c r="C40" s="180">
        <f t="shared" si="19"/>
        <v>0</v>
      </c>
      <c r="D40" s="180">
        <f t="shared" si="19"/>
        <v>0</v>
      </c>
      <c r="E40" s="180">
        <f t="shared" si="19"/>
        <v>0</v>
      </c>
      <c r="F40" s="180">
        <f t="shared" si="19"/>
        <v>0</v>
      </c>
      <c r="G40" s="180">
        <f t="shared" si="19"/>
        <v>0</v>
      </c>
      <c r="H40" s="180">
        <f t="shared" si="19"/>
        <v>0</v>
      </c>
      <c r="I40" s="180">
        <f t="shared" si="19"/>
        <v>0</v>
      </c>
      <c r="J40" s="180">
        <f t="shared" si="19"/>
        <v>0</v>
      </c>
      <c r="K40" s="180">
        <f t="shared" si="19"/>
        <v>0</v>
      </c>
      <c r="L40" s="180">
        <f t="shared" si="19"/>
        <v>0</v>
      </c>
      <c r="M40" s="180">
        <f t="shared" si="19"/>
        <v>0</v>
      </c>
      <c r="N40" s="181">
        <f t="shared" si="19"/>
        <v>1247000</v>
      </c>
      <c r="O40" s="173"/>
      <c r="P40" s="182" t="s">
        <v>69</v>
      </c>
      <c r="Q40" s="183">
        <f t="shared" ref="Q40:AB40" si="20">Q22+Q24+Q26+Q28+Q30+Q32+Q34+Q36+Q38</f>
        <v>13232</v>
      </c>
      <c r="R40" s="183">
        <f t="shared" si="20"/>
        <v>0</v>
      </c>
      <c r="S40" s="183">
        <f t="shared" si="20"/>
        <v>0</v>
      </c>
      <c r="T40" s="183">
        <f t="shared" si="20"/>
        <v>0</v>
      </c>
      <c r="U40" s="183">
        <f t="shared" si="20"/>
        <v>0</v>
      </c>
      <c r="V40" s="183">
        <f t="shared" si="20"/>
        <v>0</v>
      </c>
      <c r="W40" s="183">
        <f t="shared" si="20"/>
        <v>0</v>
      </c>
      <c r="X40" s="183">
        <f t="shared" si="20"/>
        <v>0</v>
      </c>
      <c r="Y40" s="183">
        <f t="shared" si="20"/>
        <v>0</v>
      </c>
      <c r="Z40" s="183">
        <f t="shared" si="20"/>
        <v>0</v>
      </c>
      <c r="AA40" s="183">
        <f t="shared" si="20"/>
        <v>0</v>
      </c>
      <c r="AB40" s="183">
        <f t="shared" si="20"/>
        <v>0</v>
      </c>
      <c r="AC40" s="181">
        <f>sum(Q40:AB40)</f>
        <v>13232</v>
      </c>
    </row>
    <row r="41" ht="15.75" customHeight="1">
      <c r="A41" s="45"/>
      <c r="B41" s="46"/>
      <c r="C41" s="46"/>
      <c r="D41" s="46"/>
      <c r="E41" s="46"/>
      <c r="F41" s="46"/>
      <c r="G41" s="46"/>
      <c r="H41" s="46"/>
      <c r="I41" s="46"/>
      <c r="J41" s="46"/>
      <c r="K41" s="46"/>
      <c r="L41" s="46"/>
      <c r="M41" s="46"/>
      <c r="N41" s="46"/>
      <c r="O41" s="91"/>
      <c r="P41" s="46"/>
      <c r="Q41" s="46"/>
      <c r="R41" s="46"/>
      <c r="S41" s="46"/>
      <c r="T41" s="46"/>
      <c r="U41" s="46"/>
      <c r="V41" s="46"/>
      <c r="W41" s="46"/>
      <c r="X41" s="46"/>
      <c r="Y41" s="46"/>
      <c r="Z41" s="46"/>
      <c r="AA41" s="46"/>
      <c r="AB41" s="46"/>
      <c r="AC41" s="47"/>
    </row>
    <row r="42" ht="15.75" customHeight="1">
      <c r="A42" s="135" t="s">
        <v>81</v>
      </c>
      <c r="B42" s="167" t="s">
        <v>8</v>
      </c>
      <c r="C42" s="167" t="s">
        <v>9</v>
      </c>
      <c r="D42" s="167" t="s">
        <v>10</v>
      </c>
      <c r="E42" s="167" t="s">
        <v>11</v>
      </c>
      <c r="F42" s="167" t="s">
        <v>12</v>
      </c>
      <c r="G42" s="167" t="s">
        <v>13</v>
      </c>
      <c r="H42" s="167" t="s">
        <v>14</v>
      </c>
      <c r="I42" s="167" t="s">
        <v>15</v>
      </c>
      <c r="J42" s="167" t="s">
        <v>16</v>
      </c>
      <c r="K42" s="167" t="s">
        <v>17</v>
      </c>
      <c r="L42" s="167" t="s">
        <v>18</v>
      </c>
      <c r="M42" s="167" t="s">
        <v>19</v>
      </c>
      <c r="N42" s="168" t="s">
        <v>82</v>
      </c>
      <c r="O42" s="173"/>
      <c r="P42" s="135" t="s">
        <v>83</v>
      </c>
      <c r="Q42" s="167" t="s">
        <v>8</v>
      </c>
      <c r="R42" s="167" t="s">
        <v>9</v>
      </c>
      <c r="S42" s="167" t="s">
        <v>10</v>
      </c>
      <c r="T42" s="167" t="s">
        <v>11</v>
      </c>
      <c r="U42" s="167" t="s">
        <v>12</v>
      </c>
      <c r="V42" s="167" t="s">
        <v>13</v>
      </c>
      <c r="W42" s="167" t="s">
        <v>14</v>
      </c>
      <c r="X42" s="167" t="s">
        <v>15</v>
      </c>
      <c r="Y42" s="167" t="s">
        <v>16</v>
      </c>
      <c r="Z42" s="167" t="s">
        <v>17</v>
      </c>
      <c r="AA42" s="167" t="s">
        <v>18</v>
      </c>
      <c r="AB42" s="167" t="s">
        <v>19</v>
      </c>
      <c r="AC42" s="168" t="s">
        <v>69</v>
      </c>
    </row>
    <row r="43" ht="15.75" customHeight="1">
      <c r="A43" s="171" t="s">
        <v>71</v>
      </c>
      <c r="B43" s="31">
        <v>250.0</v>
      </c>
      <c r="C43" s="31"/>
      <c r="D43" s="31"/>
      <c r="E43" s="31"/>
      <c r="F43" s="31"/>
      <c r="G43" s="31"/>
      <c r="H43" s="31"/>
      <c r="I43" s="31"/>
      <c r="J43" s="31"/>
      <c r="K43" s="31"/>
      <c r="L43" s="31"/>
      <c r="M43" s="31"/>
      <c r="N43" s="172">
        <f t="shared" ref="N43:N60" si="22">AVERAGE(B43:M43)</f>
        <v>250</v>
      </c>
      <c r="O43" s="173"/>
      <c r="P43" s="171" t="s">
        <v>71</v>
      </c>
      <c r="Q43" s="62">
        <v>3.0</v>
      </c>
      <c r="R43" s="62"/>
      <c r="S43" s="62"/>
      <c r="T43" s="62"/>
      <c r="U43" s="62"/>
      <c r="V43" s="62"/>
      <c r="W43" s="62"/>
      <c r="X43" s="62"/>
      <c r="Y43" s="62"/>
      <c r="Z43" s="62"/>
      <c r="AA43" s="62"/>
      <c r="AB43" s="62"/>
      <c r="AC43" s="184">
        <f t="shared" ref="AC43:AC61" si="24">AVERAGE(Q43:AB43)</f>
        <v>3</v>
      </c>
    </row>
    <row r="44" ht="15.75" customHeight="1">
      <c r="A44" s="174" t="s">
        <v>72</v>
      </c>
      <c r="B44" s="175">
        <f t="shared" ref="B44:M44" si="21">iferror(B43/B61,)</f>
        <v>0.9375</v>
      </c>
      <c r="C44" s="175" t="str">
        <f t="shared" si="21"/>
        <v/>
      </c>
      <c r="D44" s="175" t="str">
        <f t="shared" si="21"/>
        <v/>
      </c>
      <c r="E44" s="175" t="str">
        <f t="shared" si="21"/>
        <v/>
      </c>
      <c r="F44" s="175" t="str">
        <f t="shared" si="21"/>
        <v/>
      </c>
      <c r="G44" s="175" t="str">
        <f t="shared" si="21"/>
        <v/>
      </c>
      <c r="H44" s="175" t="str">
        <f t="shared" si="21"/>
        <v/>
      </c>
      <c r="I44" s="175" t="str">
        <f t="shared" si="21"/>
        <v/>
      </c>
      <c r="J44" s="175" t="str">
        <f t="shared" si="21"/>
        <v/>
      </c>
      <c r="K44" s="175" t="str">
        <f t="shared" si="21"/>
        <v/>
      </c>
      <c r="L44" s="175" t="str">
        <f t="shared" si="21"/>
        <v/>
      </c>
      <c r="M44" s="175" t="str">
        <f t="shared" si="21"/>
        <v/>
      </c>
      <c r="N44" s="176">
        <f t="shared" si="22"/>
        <v>0.9375</v>
      </c>
      <c r="O44" s="177"/>
      <c r="P44" s="174" t="s">
        <v>72</v>
      </c>
      <c r="Q44" s="175">
        <f t="shared" ref="Q44:AB44" si="23">iferror(Q43/Q61,)</f>
        <v>0.1</v>
      </c>
      <c r="R44" s="175" t="str">
        <f t="shared" si="23"/>
        <v/>
      </c>
      <c r="S44" s="175" t="str">
        <f t="shared" si="23"/>
        <v/>
      </c>
      <c r="T44" s="175" t="str">
        <f t="shared" si="23"/>
        <v/>
      </c>
      <c r="U44" s="175" t="str">
        <f t="shared" si="23"/>
        <v/>
      </c>
      <c r="V44" s="175" t="str">
        <f t="shared" si="23"/>
        <v/>
      </c>
      <c r="W44" s="175" t="str">
        <f t="shared" si="23"/>
        <v/>
      </c>
      <c r="X44" s="175" t="str">
        <f t="shared" si="23"/>
        <v/>
      </c>
      <c r="Y44" s="175" t="str">
        <f t="shared" si="23"/>
        <v/>
      </c>
      <c r="Z44" s="175" t="str">
        <f t="shared" si="23"/>
        <v/>
      </c>
      <c r="AA44" s="175" t="str">
        <f t="shared" si="23"/>
        <v/>
      </c>
      <c r="AB44" s="175" t="str">
        <f t="shared" si="23"/>
        <v/>
      </c>
      <c r="AC44" s="176">
        <f t="shared" si="24"/>
        <v>0.1</v>
      </c>
    </row>
    <row r="45" ht="15.75" customHeight="1">
      <c r="A45" s="171" t="s">
        <v>73</v>
      </c>
      <c r="B45" s="31">
        <v>300.0</v>
      </c>
      <c r="C45" s="31"/>
      <c r="D45" s="31"/>
      <c r="E45" s="31"/>
      <c r="F45" s="31"/>
      <c r="G45" s="31"/>
      <c r="H45" s="31"/>
      <c r="I45" s="31"/>
      <c r="J45" s="31"/>
      <c r="K45" s="31"/>
      <c r="L45" s="31"/>
      <c r="M45" s="31"/>
      <c r="N45" s="172">
        <f t="shared" si="22"/>
        <v>300</v>
      </c>
      <c r="O45" s="173"/>
      <c r="P45" s="171" t="s">
        <v>73</v>
      </c>
      <c r="Q45" s="62">
        <v>4.0</v>
      </c>
      <c r="R45" s="62"/>
      <c r="S45" s="62"/>
      <c r="T45" s="62"/>
      <c r="U45" s="62"/>
      <c r="V45" s="62"/>
      <c r="W45" s="62"/>
      <c r="X45" s="62"/>
      <c r="Y45" s="62"/>
      <c r="Z45" s="62"/>
      <c r="AA45" s="62"/>
      <c r="AB45" s="62"/>
      <c r="AC45" s="184">
        <f t="shared" si="24"/>
        <v>4</v>
      </c>
    </row>
    <row r="46" ht="15.75" customHeight="1">
      <c r="A46" s="174" t="s">
        <v>72</v>
      </c>
      <c r="B46" s="175">
        <f t="shared" ref="B46:M46" si="25">iferror(B45/B61,)</f>
        <v>1.125</v>
      </c>
      <c r="C46" s="175" t="str">
        <f t="shared" si="25"/>
        <v/>
      </c>
      <c r="D46" s="175" t="str">
        <f t="shared" si="25"/>
        <v/>
      </c>
      <c r="E46" s="175" t="str">
        <f t="shared" si="25"/>
        <v/>
      </c>
      <c r="F46" s="175" t="str">
        <f t="shared" si="25"/>
        <v/>
      </c>
      <c r="G46" s="175" t="str">
        <f t="shared" si="25"/>
        <v/>
      </c>
      <c r="H46" s="175" t="str">
        <f t="shared" si="25"/>
        <v/>
      </c>
      <c r="I46" s="175" t="str">
        <f t="shared" si="25"/>
        <v/>
      </c>
      <c r="J46" s="175" t="str">
        <f t="shared" si="25"/>
        <v/>
      </c>
      <c r="K46" s="175" t="str">
        <f t="shared" si="25"/>
        <v/>
      </c>
      <c r="L46" s="175" t="str">
        <f t="shared" si="25"/>
        <v/>
      </c>
      <c r="M46" s="175" t="str">
        <f t="shared" si="25"/>
        <v/>
      </c>
      <c r="N46" s="176">
        <f t="shared" si="22"/>
        <v>1.125</v>
      </c>
      <c r="O46" s="177"/>
      <c r="P46" s="174" t="s">
        <v>72</v>
      </c>
      <c r="Q46" s="175">
        <f t="shared" ref="Q46:AB46" si="26">iferror(Q45/Q61,)</f>
        <v>0.1333333333</v>
      </c>
      <c r="R46" s="175" t="str">
        <f t="shared" si="26"/>
        <v/>
      </c>
      <c r="S46" s="175" t="str">
        <f t="shared" si="26"/>
        <v/>
      </c>
      <c r="T46" s="175" t="str">
        <f t="shared" si="26"/>
        <v/>
      </c>
      <c r="U46" s="175" t="str">
        <f t="shared" si="26"/>
        <v/>
      </c>
      <c r="V46" s="175" t="str">
        <f t="shared" si="26"/>
        <v/>
      </c>
      <c r="W46" s="175" t="str">
        <f t="shared" si="26"/>
        <v/>
      </c>
      <c r="X46" s="175" t="str">
        <f t="shared" si="26"/>
        <v/>
      </c>
      <c r="Y46" s="175" t="str">
        <f t="shared" si="26"/>
        <v/>
      </c>
      <c r="Z46" s="175" t="str">
        <f t="shared" si="26"/>
        <v/>
      </c>
      <c r="AA46" s="175" t="str">
        <f t="shared" si="26"/>
        <v/>
      </c>
      <c r="AB46" s="175" t="str">
        <f t="shared" si="26"/>
        <v/>
      </c>
      <c r="AC46" s="176">
        <f t="shared" si="24"/>
        <v>0.1333333333</v>
      </c>
    </row>
    <row r="47" ht="15.75" customHeight="1">
      <c r="A47" s="171" t="s">
        <v>74</v>
      </c>
      <c r="B47" s="31">
        <v>300.0</v>
      </c>
      <c r="C47" s="31"/>
      <c r="D47" s="31"/>
      <c r="E47" s="31"/>
      <c r="F47" s="31"/>
      <c r="G47" s="31"/>
      <c r="H47" s="31"/>
      <c r="I47" s="31"/>
      <c r="J47" s="31"/>
      <c r="K47" s="31"/>
      <c r="L47" s="31"/>
      <c r="M47" s="31"/>
      <c r="N47" s="172">
        <f t="shared" si="22"/>
        <v>300</v>
      </c>
      <c r="O47" s="173"/>
      <c r="P47" s="171" t="s">
        <v>74</v>
      </c>
      <c r="Q47" s="62">
        <v>5.0</v>
      </c>
      <c r="R47" s="62"/>
      <c r="S47" s="62"/>
      <c r="T47" s="62"/>
      <c r="U47" s="62"/>
      <c r="V47" s="62"/>
      <c r="W47" s="62"/>
      <c r="X47" s="62"/>
      <c r="Y47" s="62"/>
      <c r="Z47" s="62"/>
      <c r="AA47" s="62"/>
      <c r="AB47" s="62"/>
      <c r="AC47" s="184">
        <f t="shared" si="24"/>
        <v>5</v>
      </c>
    </row>
    <row r="48" ht="15.75" customHeight="1">
      <c r="A48" s="174" t="s">
        <v>72</v>
      </c>
      <c r="B48" s="175">
        <f t="shared" ref="B48:M48" si="27">iferror(B47/B61,)</f>
        <v>1.125</v>
      </c>
      <c r="C48" s="175" t="str">
        <f t="shared" si="27"/>
        <v/>
      </c>
      <c r="D48" s="175" t="str">
        <f t="shared" si="27"/>
        <v/>
      </c>
      <c r="E48" s="175" t="str">
        <f t="shared" si="27"/>
        <v/>
      </c>
      <c r="F48" s="175" t="str">
        <f t="shared" si="27"/>
        <v/>
      </c>
      <c r="G48" s="175" t="str">
        <f t="shared" si="27"/>
        <v/>
      </c>
      <c r="H48" s="175" t="str">
        <f t="shared" si="27"/>
        <v/>
      </c>
      <c r="I48" s="175" t="str">
        <f t="shared" si="27"/>
        <v/>
      </c>
      <c r="J48" s="175" t="str">
        <f t="shared" si="27"/>
        <v/>
      </c>
      <c r="K48" s="175" t="str">
        <f t="shared" si="27"/>
        <v/>
      </c>
      <c r="L48" s="175" t="str">
        <f t="shared" si="27"/>
        <v/>
      </c>
      <c r="M48" s="175" t="str">
        <f t="shared" si="27"/>
        <v/>
      </c>
      <c r="N48" s="176">
        <f t="shared" si="22"/>
        <v>1.125</v>
      </c>
      <c r="O48" s="177"/>
      <c r="P48" s="174" t="s">
        <v>72</v>
      </c>
      <c r="Q48" s="175">
        <f t="shared" ref="Q48:AB48" si="28">iferror(Q47/Q61,)</f>
        <v>0.1666666667</v>
      </c>
      <c r="R48" s="175" t="str">
        <f t="shared" si="28"/>
        <v/>
      </c>
      <c r="S48" s="175" t="str">
        <f t="shared" si="28"/>
        <v/>
      </c>
      <c r="T48" s="175" t="str">
        <f t="shared" si="28"/>
        <v/>
      </c>
      <c r="U48" s="175" t="str">
        <f t="shared" si="28"/>
        <v/>
      </c>
      <c r="V48" s="175" t="str">
        <f t="shared" si="28"/>
        <v/>
      </c>
      <c r="W48" s="175" t="str">
        <f t="shared" si="28"/>
        <v/>
      </c>
      <c r="X48" s="175" t="str">
        <f t="shared" si="28"/>
        <v/>
      </c>
      <c r="Y48" s="175" t="str">
        <f t="shared" si="28"/>
        <v/>
      </c>
      <c r="Z48" s="175" t="str">
        <f t="shared" si="28"/>
        <v/>
      </c>
      <c r="AA48" s="175" t="str">
        <f t="shared" si="28"/>
        <v/>
      </c>
      <c r="AB48" s="175" t="str">
        <f t="shared" si="28"/>
        <v/>
      </c>
      <c r="AC48" s="176">
        <f t="shared" si="24"/>
        <v>0.1666666667</v>
      </c>
    </row>
    <row r="49" ht="15.75" customHeight="1">
      <c r="A49" s="171" t="s">
        <v>75</v>
      </c>
      <c r="B49" s="31">
        <v>250.0</v>
      </c>
      <c r="C49" s="31"/>
      <c r="D49" s="31"/>
      <c r="E49" s="31"/>
      <c r="F49" s="31"/>
      <c r="G49" s="31"/>
      <c r="H49" s="31"/>
      <c r="I49" s="31"/>
      <c r="J49" s="31"/>
      <c r="K49" s="31"/>
      <c r="L49" s="31"/>
      <c r="M49" s="31"/>
      <c r="N49" s="172">
        <f t="shared" si="22"/>
        <v>250</v>
      </c>
      <c r="O49" s="173"/>
      <c r="P49" s="171" t="s">
        <v>75</v>
      </c>
      <c r="Q49" s="62">
        <v>4.0</v>
      </c>
      <c r="R49" s="62"/>
      <c r="S49" s="62"/>
      <c r="T49" s="62"/>
      <c r="U49" s="62"/>
      <c r="V49" s="62"/>
      <c r="W49" s="62"/>
      <c r="X49" s="62"/>
      <c r="Y49" s="62"/>
      <c r="Z49" s="62"/>
      <c r="AA49" s="62"/>
      <c r="AB49" s="62"/>
      <c r="AC49" s="184">
        <f t="shared" si="24"/>
        <v>4</v>
      </c>
    </row>
    <row r="50" ht="15.75" customHeight="1">
      <c r="A50" s="174" t="s">
        <v>72</v>
      </c>
      <c r="B50" s="175">
        <f t="shared" ref="B50:M50" si="29">iferror(B49/B61,)</f>
        <v>0.9375</v>
      </c>
      <c r="C50" s="175" t="str">
        <f t="shared" si="29"/>
        <v/>
      </c>
      <c r="D50" s="175" t="str">
        <f t="shared" si="29"/>
        <v/>
      </c>
      <c r="E50" s="175" t="str">
        <f t="shared" si="29"/>
        <v/>
      </c>
      <c r="F50" s="175" t="str">
        <f t="shared" si="29"/>
        <v/>
      </c>
      <c r="G50" s="175" t="str">
        <f t="shared" si="29"/>
        <v/>
      </c>
      <c r="H50" s="175" t="str">
        <f t="shared" si="29"/>
        <v/>
      </c>
      <c r="I50" s="175" t="str">
        <f t="shared" si="29"/>
        <v/>
      </c>
      <c r="J50" s="175" t="str">
        <f t="shared" si="29"/>
        <v/>
      </c>
      <c r="K50" s="175" t="str">
        <f t="shared" si="29"/>
        <v/>
      </c>
      <c r="L50" s="175" t="str">
        <f t="shared" si="29"/>
        <v/>
      </c>
      <c r="M50" s="175" t="str">
        <f t="shared" si="29"/>
        <v/>
      </c>
      <c r="N50" s="176">
        <f t="shared" si="22"/>
        <v>0.9375</v>
      </c>
      <c r="O50" s="177"/>
      <c r="P50" s="174" t="s">
        <v>72</v>
      </c>
      <c r="Q50" s="175">
        <f t="shared" ref="Q50:AB50" si="30">iferror(Q49/Q61,)</f>
        <v>0.1333333333</v>
      </c>
      <c r="R50" s="175" t="str">
        <f t="shared" si="30"/>
        <v/>
      </c>
      <c r="S50" s="175" t="str">
        <f t="shared" si="30"/>
        <v/>
      </c>
      <c r="T50" s="175" t="str">
        <f t="shared" si="30"/>
        <v/>
      </c>
      <c r="U50" s="175" t="str">
        <f t="shared" si="30"/>
        <v/>
      </c>
      <c r="V50" s="175" t="str">
        <f t="shared" si="30"/>
        <v/>
      </c>
      <c r="W50" s="175" t="str">
        <f t="shared" si="30"/>
        <v/>
      </c>
      <c r="X50" s="175" t="str">
        <f t="shared" si="30"/>
        <v/>
      </c>
      <c r="Y50" s="175" t="str">
        <f t="shared" si="30"/>
        <v/>
      </c>
      <c r="Z50" s="175" t="str">
        <f t="shared" si="30"/>
        <v/>
      </c>
      <c r="AA50" s="175" t="str">
        <f t="shared" si="30"/>
        <v/>
      </c>
      <c r="AB50" s="175" t="str">
        <f t="shared" si="30"/>
        <v/>
      </c>
      <c r="AC50" s="176">
        <f t="shared" si="24"/>
        <v>0.1333333333</v>
      </c>
    </row>
    <row r="51" ht="15.75" customHeight="1">
      <c r="A51" s="171" t="s">
        <v>76</v>
      </c>
      <c r="B51" s="31">
        <v>250.0</v>
      </c>
      <c r="C51" s="31"/>
      <c r="D51" s="31"/>
      <c r="E51" s="31"/>
      <c r="F51" s="31"/>
      <c r="G51" s="31"/>
      <c r="H51" s="31"/>
      <c r="I51" s="31"/>
      <c r="J51" s="31"/>
      <c r="K51" s="31"/>
      <c r="L51" s="31"/>
      <c r="M51" s="31"/>
      <c r="N51" s="172">
        <f t="shared" si="22"/>
        <v>250</v>
      </c>
      <c r="O51" s="173"/>
      <c r="P51" s="171" t="s">
        <v>76</v>
      </c>
      <c r="Q51" s="62">
        <v>5.0</v>
      </c>
      <c r="R51" s="62"/>
      <c r="S51" s="62"/>
      <c r="T51" s="62"/>
      <c r="U51" s="62"/>
      <c r="V51" s="62"/>
      <c r="W51" s="62"/>
      <c r="X51" s="62"/>
      <c r="Y51" s="62"/>
      <c r="Z51" s="62"/>
      <c r="AA51" s="62"/>
      <c r="AB51" s="62"/>
      <c r="AC51" s="184">
        <f t="shared" si="24"/>
        <v>5</v>
      </c>
    </row>
    <row r="52" ht="15.75" customHeight="1">
      <c r="A52" s="174" t="s">
        <v>72</v>
      </c>
      <c r="B52" s="175">
        <f t="shared" ref="B52:M52" si="31">iferror(B51/B61)</f>
        <v>0.9375</v>
      </c>
      <c r="C52" s="175" t="str">
        <f t="shared" si="31"/>
        <v/>
      </c>
      <c r="D52" s="175" t="str">
        <f t="shared" si="31"/>
        <v/>
      </c>
      <c r="E52" s="175" t="str">
        <f t="shared" si="31"/>
        <v/>
      </c>
      <c r="F52" s="175" t="str">
        <f t="shared" si="31"/>
        <v/>
      </c>
      <c r="G52" s="175" t="str">
        <f t="shared" si="31"/>
        <v/>
      </c>
      <c r="H52" s="175" t="str">
        <f t="shared" si="31"/>
        <v/>
      </c>
      <c r="I52" s="175" t="str">
        <f t="shared" si="31"/>
        <v/>
      </c>
      <c r="J52" s="175" t="str">
        <f t="shared" si="31"/>
        <v/>
      </c>
      <c r="K52" s="175" t="str">
        <f t="shared" si="31"/>
        <v/>
      </c>
      <c r="L52" s="175" t="str">
        <f t="shared" si="31"/>
        <v/>
      </c>
      <c r="M52" s="175" t="str">
        <f t="shared" si="31"/>
        <v/>
      </c>
      <c r="N52" s="176">
        <f t="shared" si="22"/>
        <v>0.9375</v>
      </c>
      <c r="O52" s="177"/>
      <c r="P52" s="174" t="s">
        <v>72</v>
      </c>
      <c r="Q52" s="175">
        <f t="shared" ref="Q52:AB52" si="32">iferror(Q51/Q61,)</f>
        <v>0.1666666667</v>
      </c>
      <c r="R52" s="175" t="str">
        <f t="shared" si="32"/>
        <v/>
      </c>
      <c r="S52" s="175" t="str">
        <f t="shared" si="32"/>
        <v/>
      </c>
      <c r="T52" s="175" t="str">
        <f t="shared" si="32"/>
        <v/>
      </c>
      <c r="U52" s="175" t="str">
        <f t="shared" si="32"/>
        <v/>
      </c>
      <c r="V52" s="175" t="str">
        <f t="shared" si="32"/>
        <v/>
      </c>
      <c r="W52" s="175" t="str">
        <f t="shared" si="32"/>
        <v/>
      </c>
      <c r="X52" s="175" t="str">
        <f t="shared" si="32"/>
        <v/>
      </c>
      <c r="Y52" s="175" t="str">
        <f t="shared" si="32"/>
        <v/>
      </c>
      <c r="Z52" s="175" t="str">
        <f t="shared" si="32"/>
        <v/>
      </c>
      <c r="AA52" s="175" t="str">
        <f t="shared" si="32"/>
        <v/>
      </c>
      <c r="AB52" s="175" t="str">
        <f t="shared" si="32"/>
        <v/>
      </c>
      <c r="AC52" s="176">
        <f t="shared" si="24"/>
        <v>0.1666666667</v>
      </c>
    </row>
    <row r="53" ht="15.75" customHeight="1">
      <c r="A53" s="171" t="s">
        <v>77</v>
      </c>
      <c r="B53" s="31">
        <v>200.0</v>
      </c>
      <c r="C53" s="31"/>
      <c r="D53" s="31"/>
      <c r="E53" s="31"/>
      <c r="F53" s="31"/>
      <c r="G53" s="31"/>
      <c r="H53" s="31"/>
      <c r="I53" s="31"/>
      <c r="J53" s="31"/>
      <c r="K53" s="31"/>
      <c r="L53" s="31"/>
      <c r="M53" s="31"/>
      <c r="N53" s="172">
        <f t="shared" si="22"/>
        <v>200</v>
      </c>
      <c r="O53" s="173"/>
      <c r="P53" s="171" t="s">
        <v>77</v>
      </c>
      <c r="Q53" s="62">
        <v>2.0</v>
      </c>
      <c r="R53" s="62"/>
      <c r="S53" s="62"/>
      <c r="T53" s="62"/>
      <c r="U53" s="62"/>
      <c r="V53" s="62"/>
      <c r="W53" s="62"/>
      <c r="X53" s="62"/>
      <c r="Y53" s="62"/>
      <c r="Z53" s="62"/>
      <c r="AA53" s="62"/>
      <c r="AB53" s="62"/>
      <c r="AC53" s="184">
        <f t="shared" si="24"/>
        <v>2</v>
      </c>
    </row>
    <row r="54" ht="15.75" customHeight="1">
      <c r="A54" s="174" t="s">
        <v>72</v>
      </c>
      <c r="B54" s="175">
        <f t="shared" ref="B54:M54" si="33">iferror(B53/B61,)</f>
        <v>0.75</v>
      </c>
      <c r="C54" s="175" t="str">
        <f t="shared" si="33"/>
        <v/>
      </c>
      <c r="D54" s="175" t="str">
        <f t="shared" si="33"/>
        <v/>
      </c>
      <c r="E54" s="175" t="str">
        <f t="shared" si="33"/>
        <v/>
      </c>
      <c r="F54" s="175" t="str">
        <f t="shared" si="33"/>
        <v/>
      </c>
      <c r="G54" s="175" t="str">
        <f t="shared" si="33"/>
        <v/>
      </c>
      <c r="H54" s="175" t="str">
        <f t="shared" si="33"/>
        <v/>
      </c>
      <c r="I54" s="175" t="str">
        <f t="shared" si="33"/>
        <v/>
      </c>
      <c r="J54" s="175" t="str">
        <f t="shared" si="33"/>
        <v/>
      </c>
      <c r="K54" s="175" t="str">
        <f t="shared" si="33"/>
        <v/>
      </c>
      <c r="L54" s="175" t="str">
        <f t="shared" si="33"/>
        <v/>
      </c>
      <c r="M54" s="175" t="str">
        <f t="shared" si="33"/>
        <v/>
      </c>
      <c r="N54" s="176">
        <f t="shared" si="22"/>
        <v>0.75</v>
      </c>
      <c r="O54" s="177"/>
      <c r="P54" s="174" t="s">
        <v>72</v>
      </c>
      <c r="Q54" s="175">
        <f t="shared" ref="Q54:AB54" si="34">iferror(Q53/Q61,)</f>
        <v>0.06666666667</v>
      </c>
      <c r="R54" s="175" t="str">
        <f t="shared" si="34"/>
        <v/>
      </c>
      <c r="S54" s="175" t="str">
        <f t="shared" si="34"/>
        <v/>
      </c>
      <c r="T54" s="175" t="str">
        <f t="shared" si="34"/>
        <v/>
      </c>
      <c r="U54" s="175" t="str">
        <f t="shared" si="34"/>
        <v/>
      </c>
      <c r="V54" s="175" t="str">
        <f t="shared" si="34"/>
        <v/>
      </c>
      <c r="W54" s="175" t="str">
        <f t="shared" si="34"/>
        <v/>
      </c>
      <c r="X54" s="175" t="str">
        <f t="shared" si="34"/>
        <v/>
      </c>
      <c r="Y54" s="175" t="str">
        <f t="shared" si="34"/>
        <v/>
      </c>
      <c r="Z54" s="175" t="str">
        <f t="shared" si="34"/>
        <v/>
      </c>
      <c r="AA54" s="175" t="str">
        <f t="shared" si="34"/>
        <v/>
      </c>
      <c r="AB54" s="175" t="str">
        <f t="shared" si="34"/>
        <v/>
      </c>
      <c r="AC54" s="176">
        <f t="shared" si="24"/>
        <v>0.06666666667</v>
      </c>
    </row>
    <row r="55" ht="15.75" customHeight="1">
      <c r="A55" s="171" t="s">
        <v>78</v>
      </c>
      <c r="B55" s="31">
        <v>300.0</v>
      </c>
      <c r="C55" s="31"/>
      <c r="D55" s="31"/>
      <c r="E55" s="31"/>
      <c r="F55" s="31"/>
      <c r="G55" s="31"/>
      <c r="H55" s="31"/>
      <c r="I55" s="31"/>
      <c r="J55" s="31"/>
      <c r="K55" s="31"/>
      <c r="L55" s="31"/>
      <c r="M55" s="31"/>
      <c r="N55" s="172">
        <f t="shared" si="22"/>
        <v>300</v>
      </c>
      <c r="O55" s="173"/>
      <c r="P55" s="171" t="s">
        <v>78</v>
      </c>
      <c r="Q55" s="62">
        <v>3.0</v>
      </c>
      <c r="R55" s="62"/>
      <c r="S55" s="62"/>
      <c r="T55" s="62"/>
      <c r="U55" s="62"/>
      <c r="V55" s="62"/>
      <c r="W55" s="62"/>
      <c r="X55" s="62"/>
      <c r="Y55" s="62"/>
      <c r="Z55" s="62"/>
      <c r="AA55" s="62"/>
      <c r="AB55" s="62"/>
      <c r="AC55" s="184">
        <f t="shared" si="24"/>
        <v>3</v>
      </c>
    </row>
    <row r="56" ht="15.75" customHeight="1">
      <c r="A56" s="174" t="s">
        <v>72</v>
      </c>
      <c r="B56" s="175">
        <f t="shared" ref="B56:M56" si="35">iferror(B55/B61,)</f>
        <v>1.125</v>
      </c>
      <c r="C56" s="175" t="str">
        <f t="shared" si="35"/>
        <v/>
      </c>
      <c r="D56" s="175" t="str">
        <f t="shared" si="35"/>
        <v/>
      </c>
      <c r="E56" s="175" t="str">
        <f t="shared" si="35"/>
        <v/>
      </c>
      <c r="F56" s="175" t="str">
        <f t="shared" si="35"/>
        <v/>
      </c>
      <c r="G56" s="175" t="str">
        <f t="shared" si="35"/>
        <v/>
      </c>
      <c r="H56" s="175" t="str">
        <f t="shared" si="35"/>
        <v/>
      </c>
      <c r="I56" s="175" t="str">
        <f t="shared" si="35"/>
        <v/>
      </c>
      <c r="J56" s="175" t="str">
        <f t="shared" si="35"/>
        <v/>
      </c>
      <c r="K56" s="175" t="str">
        <f t="shared" si="35"/>
        <v/>
      </c>
      <c r="L56" s="175" t="str">
        <f t="shared" si="35"/>
        <v/>
      </c>
      <c r="M56" s="175" t="str">
        <f t="shared" si="35"/>
        <v/>
      </c>
      <c r="N56" s="176">
        <f t="shared" si="22"/>
        <v>1.125</v>
      </c>
      <c r="O56" s="177"/>
      <c r="P56" s="174" t="s">
        <v>72</v>
      </c>
      <c r="Q56" s="175">
        <f t="shared" ref="Q56:AB56" si="36">iferror(Q55/Q61,)</f>
        <v>0.1</v>
      </c>
      <c r="R56" s="175" t="str">
        <f t="shared" si="36"/>
        <v/>
      </c>
      <c r="S56" s="175" t="str">
        <f t="shared" si="36"/>
        <v/>
      </c>
      <c r="T56" s="175" t="str">
        <f t="shared" si="36"/>
        <v/>
      </c>
      <c r="U56" s="175" t="str">
        <f t="shared" si="36"/>
        <v/>
      </c>
      <c r="V56" s="175" t="str">
        <f t="shared" si="36"/>
        <v/>
      </c>
      <c r="W56" s="175" t="str">
        <f t="shared" si="36"/>
        <v/>
      </c>
      <c r="X56" s="175" t="str">
        <f t="shared" si="36"/>
        <v/>
      </c>
      <c r="Y56" s="175" t="str">
        <f t="shared" si="36"/>
        <v/>
      </c>
      <c r="Z56" s="175" t="str">
        <f t="shared" si="36"/>
        <v/>
      </c>
      <c r="AA56" s="175" t="str">
        <f t="shared" si="36"/>
        <v/>
      </c>
      <c r="AB56" s="175" t="str">
        <f t="shared" si="36"/>
        <v/>
      </c>
      <c r="AC56" s="176">
        <f t="shared" si="24"/>
        <v>0.1</v>
      </c>
    </row>
    <row r="57" ht="15.75" customHeight="1">
      <c r="A57" s="171" t="s">
        <v>79</v>
      </c>
      <c r="B57" s="31">
        <v>250.0</v>
      </c>
      <c r="C57" s="31"/>
      <c r="D57" s="31"/>
      <c r="E57" s="31"/>
      <c r="F57" s="31"/>
      <c r="G57" s="31"/>
      <c r="H57" s="31"/>
      <c r="I57" s="31"/>
      <c r="J57" s="31"/>
      <c r="K57" s="31"/>
      <c r="L57" s="31"/>
      <c r="M57" s="31"/>
      <c r="N57" s="172">
        <f t="shared" si="22"/>
        <v>250</v>
      </c>
      <c r="O57" s="173"/>
      <c r="P57" s="171" t="s">
        <v>79</v>
      </c>
      <c r="Q57" s="62">
        <v>2.0</v>
      </c>
      <c r="R57" s="62"/>
      <c r="S57" s="62"/>
      <c r="T57" s="62"/>
      <c r="U57" s="62"/>
      <c r="V57" s="62"/>
      <c r="W57" s="62"/>
      <c r="X57" s="62"/>
      <c r="Y57" s="62"/>
      <c r="Z57" s="62"/>
      <c r="AA57" s="62"/>
      <c r="AB57" s="62"/>
      <c r="AC57" s="184">
        <f t="shared" si="24"/>
        <v>2</v>
      </c>
    </row>
    <row r="58" ht="15.75" customHeight="1">
      <c r="A58" s="174" t="s">
        <v>72</v>
      </c>
      <c r="B58" s="175">
        <f t="shared" ref="B58:M58" si="37">iferror(B57/B61,)</f>
        <v>0.9375</v>
      </c>
      <c r="C58" s="175" t="str">
        <f t="shared" si="37"/>
        <v/>
      </c>
      <c r="D58" s="175" t="str">
        <f t="shared" si="37"/>
        <v/>
      </c>
      <c r="E58" s="175" t="str">
        <f t="shared" si="37"/>
        <v/>
      </c>
      <c r="F58" s="175" t="str">
        <f t="shared" si="37"/>
        <v/>
      </c>
      <c r="G58" s="175" t="str">
        <f t="shared" si="37"/>
        <v/>
      </c>
      <c r="H58" s="175" t="str">
        <f t="shared" si="37"/>
        <v/>
      </c>
      <c r="I58" s="175" t="str">
        <f t="shared" si="37"/>
        <v/>
      </c>
      <c r="J58" s="175" t="str">
        <f t="shared" si="37"/>
        <v/>
      </c>
      <c r="K58" s="175" t="str">
        <f t="shared" si="37"/>
        <v/>
      </c>
      <c r="L58" s="175" t="str">
        <f t="shared" si="37"/>
        <v/>
      </c>
      <c r="M58" s="175" t="str">
        <f t="shared" si="37"/>
        <v/>
      </c>
      <c r="N58" s="176">
        <f t="shared" si="22"/>
        <v>0.9375</v>
      </c>
      <c r="O58" s="177"/>
      <c r="P58" s="174" t="s">
        <v>72</v>
      </c>
      <c r="Q58" s="175">
        <f t="shared" ref="Q58:AB58" si="38">iferror(Q57/Q61,)</f>
        <v>0.06666666667</v>
      </c>
      <c r="R58" s="175" t="str">
        <f t="shared" si="38"/>
        <v/>
      </c>
      <c r="S58" s="175" t="str">
        <f t="shared" si="38"/>
        <v/>
      </c>
      <c r="T58" s="175" t="str">
        <f t="shared" si="38"/>
        <v/>
      </c>
      <c r="U58" s="175" t="str">
        <f t="shared" si="38"/>
        <v/>
      </c>
      <c r="V58" s="175" t="str">
        <f t="shared" si="38"/>
        <v/>
      </c>
      <c r="W58" s="175" t="str">
        <f t="shared" si="38"/>
        <v/>
      </c>
      <c r="X58" s="175" t="str">
        <f t="shared" si="38"/>
        <v/>
      </c>
      <c r="Y58" s="175" t="str">
        <f t="shared" si="38"/>
        <v/>
      </c>
      <c r="Z58" s="175" t="str">
        <f t="shared" si="38"/>
        <v/>
      </c>
      <c r="AA58" s="175" t="str">
        <f t="shared" si="38"/>
        <v/>
      </c>
      <c r="AB58" s="175" t="str">
        <f t="shared" si="38"/>
        <v/>
      </c>
      <c r="AC58" s="176">
        <f t="shared" si="24"/>
        <v>0.06666666667</v>
      </c>
    </row>
    <row r="59" ht="15.75" customHeight="1">
      <c r="A59" s="171" t="s">
        <v>80</v>
      </c>
      <c r="B59" s="31">
        <v>300.0</v>
      </c>
      <c r="C59" s="31"/>
      <c r="D59" s="31"/>
      <c r="E59" s="31"/>
      <c r="F59" s="31"/>
      <c r="G59" s="31"/>
      <c r="H59" s="31"/>
      <c r="I59" s="31"/>
      <c r="J59" s="31"/>
      <c r="K59" s="31"/>
      <c r="L59" s="31"/>
      <c r="M59" s="31"/>
      <c r="N59" s="172">
        <f t="shared" si="22"/>
        <v>300</v>
      </c>
      <c r="O59" s="173"/>
      <c r="P59" s="171" t="s">
        <v>80</v>
      </c>
      <c r="Q59" s="62">
        <v>2.0</v>
      </c>
      <c r="R59" s="62"/>
      <c r="S59" s="62"/>
      <c r="T59" s="62"/>
      <c r="U59" s="62"/>
      <c r="V59" s="62"/>
      <c r="W59" s="62"/>
      <c r="X59" s="62"/>
      <c r="Y59" s="62"/>
      <c r="Z59" s="62"/>
      <c r="AA59" s="62"/>
      <c r="AB59" s="62"/>
      <c r="AC59" s="184">
        <f t="shared" si="24"/>
        <v>2</v>
      </c>
    </row>
    <row r="60" ht="15.75" customHeight="1">
      <c r="A60" s="174" t="s">
        <v>72</v>
      </c>
      <c r="B60" s="175">
        <f t="shared" ref="B60:M60" si="39">iferror(B59/B61,)</f>
        <v>1.125</v>
      </c>
      <c r="C60" s="175" t="str">
        <f t="shared" si="39"/>
        <v/>
      </c>
      <c r="D60" s="175" t="str">
        <f t="shared" si="39"/>
        <v/>
      </c>
      <c r="E60" s="175" t="str">
        <f t="shared" si="39"/>
        <v/>
      </c>
      <c r="F60" s="175" t="str">
        <f t="shared" si="39"/>
        <v/>
      </c>
      <c r="G60" s="175" t="str">
        <f t="shared" si="39"/>
        <v/>
      </c>
      <c r="H60" s="175" t="str">
        <f t="shared" si="39"/>
        <v/>
      </c>
      <c r="I60" s="175" t="str">
        <f t="shared" si="39"/>
        <v/>
      </c>
      <c r="J60" s="175" t="str">
        <f t="shared" si="39"/>
        <v/>
      </c>
      <c r="K60" s="175" t="str">
        <f t="shared" si="39"/>
        <v/>
      </c>
      <c r="L60" s="175" t="str">
        <f t="shared" si="39"/>
        <v/>
      </c>
      <c r="M60" s="175" t="str">
        <f t="shared" si="39"/>
        <v/>
      </c>
      <c r="N60" s="176">
        <f t="shared" si="22"/>
        <v>1.125</v>
      </c>
      <c r="O60" s="177"/>
      <c r="P60" s="174" t="s">
        <v>72</v>
      </c>
      <c r="Q60" s="175">
        <f t="shared" ref="Q60:AB60" si="40">iferror(Q59/Q61,)</f>
        <v>0.06666666667</v>
      </c>
      <c r="R60" s="175" t="str">
        <f t="shared" si="40"/>
        <v/>
      </c>
      <c r="S60" s="175" t="str">
        <f t="shared" si="40"/>
        <v/>
      </c>
      <c r="T60" s="175" t="str">
        <f t="shared" si="40"/>
        <v/>
      </c>
      <c r="U60" s="175" t="str">
        <f t="shared" si="40"/>
        <v/>
      </c>
      <c r="V60" s="175" t="str">
        <f t="shared" si="40"/>
        <v/>
      </c>
      <c r="W60" s="175" t="str">
        <f t="shared" si="40"/>
        <v/>
      </c>
      <c r="X60" s="175" t="str">
        <f t="shared" si="40"/>
        <v/>
      </c>
      <c r="Y60" s="175" t="str">
        <f t="shared" si="40"/>
        <v/>
      </c>
      <c r="Z60" s="175" t="str">
        <f t="shared" si="40"/>
        <v/>
      </c>
      <c r="AA60" s="175" t="str">
        <f t="shared" si="40"/>
        <v/>
      </c>
      <c r="AB60" s="175" t="str">
        <f t="shared" si="40"/>
        <v/>
      </c>
      <c r="AC60" s="176">
        <f t="shared" si="24"/>
        <v>0.06666666667</v>
      </c>
    </row>
    <row r="61" ht="15.75" customHeight="1">
      <c r="A61" s="179" t="s">
        <v>82</v>
      </c>
      <c r="B61" s="180">
        <f t="shared" ref="B61:N61" si="41">(B43+B45+B47+B49+B51+B53+B55+B57+B59)/9</f>
        <v>266.6666667</v>
      </c>
      <c r="C61" s="180">
        <f t="shared" si="41"/>
        <v>0</v>
      </c>
      <c r="D61" s="180">
        <f t="shared" si="41"/>
        <v>0</v>
      </c>
      <c r="E61" s="180">
        <f t="shared" si="41"/>
        <v>0</v>
      </c>
      <c r="F61" s="180">
        <f t="shared" si="41"/>
        <v>0</v>
      </c>
      <c r="G61" s="180">
        <f t="shared" si="41"/>
        <v>0</v>
      </c>
      <c r="H61" s="180">
        <f t="shared" si="41"/>
        <v>0</v>
      </c>
      <c r="I61" s="180">
        <f t="shared" si="41"/>
        <v>0</v>
      </c>
      <c r="J61" s="180">
        <f t="shared" si="41"/>
        <v>0</v>
      </c>
      <c r="K61" s="180">
        <f t="shared" si="41"/>
        <v>0</v>
      </c>
      <c r="L61" s="180">
        <f t="shared" si="41"/>
        <v>0</v>
      </c>
      <c r="M61" s="180">
        <f t="shared" si="41"/>
        <v>0</v>
      </c>
      <c r="N61" s="181">
        <f t="shared" si="41"/>
        <v>266.6666667</v>
      </c>
      <c r="O61" s="173"/>
      <c r="P61" s="179" t="s">
        <v>69</v>
      </c>
      <c r="Q61" s="185">
        <f t="shared" ref="Q61:AB61" si="42">Q43+Q45+Q47+Q49+Q51+Q53+Q55+Q57+Q59</f>
        <v>30</v>
      </c>
      <c r="R61" s="185">
        <f t="shared" si="42"/>
        <v>0</v>
      </c>
      <c r="S61" s="185">
        <f t="shared" si="42"/>
        <v>0</v>
      </c>
      <c r="T61" s="185">
        <f t="shared" si="42"/>
        <v>0</v>
      </c>
      <c r="U61" s="185">
        <f t="shared" si="42"/>
        <v>0</v>
      </c>
      <c r="V61" s="185">
        <f t="shared" si="42"/>
        <v>0</v>
      </c>
      <c r="W61" s="185">
        <f t="shared" si="42"/>
        <v>0</v>
      </c>
      <c r="X61" s="185">
        <f t="shared" si="42"/>
        <v>0</v>
      </c>
      <c r="Y61" s="185">
        <f t="shared" si="42"/>
        <v>0</v>
      </c>
      <c r="Z61" s="185">
        <f t="shared" si="42"/>
        <v>0</v>
      </c>
      <c r="AA61" s="185">
        <f t="shared" si="42"/>
        <v>0</v>
      </c>
      <c r="AB61" s="185">
        <f t="shared" si="42"/>
        <v>0</v>
      </c>
      <c r="AC61" s="184">
        <f t="shared" si="24"/>
        <v>2.5</v>
      </c>
    </row>
    <row r="62" ht="15.75" customHeight="1">
      <c r="A62" s="45"/>
      <c r="B62" s="46"/>
      <c r="C62" s="46"/>
      <c r="D62" s="46"/>
      <c r="E62" s="46"/>
      <c r="F62" s="46"/>
      <c r="G62" s="46"/>
      <c r="H62" s="46"/>
      <c r="I62" s="46"/>
      <c r="J62" s="46"/>
      <c r="K62" s="46"/>
      <c r="L62" s="46"/>
      <c r="M62" s="46"/>
      <c r="N62" s="46"/>
      <c r="O62" s="91"/>
      <c r="P62" s="46"/>
      <c r="Q62" s="46"/>
      <c r="R62" s="46"/>
      <c r="S62" s="46"/>
      <c r="T62" s="46"/>
      <c r="U62" s="46"/>
      <c r="V62" s="46"/>
      <c r="W62" s="46"/>
      <c r="X62" s="46"/>
      <c r="Y62" s="46"/>
      <c r="Z62" s="46"/>
      <c r="AA62" s="46"/>
      <c r="AB62" s="46"/>
      <c r="AC62" s="47"/>
    </row>
    <row r="63" ht="15.75" customHeight="1">
      <c r="A63" s="135" t="s">
        <v>47</v>
      </c>
      <c r="B63" s="167" t="s">
        <v>8</v>
      </c>
      <c r="C63" s="167" t="s">
        <v>9</v>
      </c>
      <c r="D63" s="167" t="s">
        <v>10</v>
      </c>
      <c r="E63" s="167" t="s">
        <v>11</v>
      </c>
      <c r="F63" s="167" t="s">
        <v>12</v>
      </c>
      <c r="G63" s="167" t="s">
        <v>13</v>
      </c>
      <c r="H63" s="167" t="s">
        <v>14</v>
      </c>
      <c r="I63" s="167" t="s">
        <v>15</v>
      </c>
      <c r="J63" s="167" t="s">
        <v>16</v>
      </c>
      <c r="K63" s="167" t="s">
        <v>17</v>
      </c>
      <c r="L63" s="167" t="s">
        <v>18</v>
      </c>
      <c r="M63" s="167" t="s">
        <v>19</v>
      </c>
      <c r="N63" s="168" t="s">
        <v>69</v>
      </c>
      <c r="O63" s="173"/>
      <c r="P63" s="135" t="s">
        <v>84</v>
      </c>
      <c r="Q63" s="167" t="s">
        <v>8</v>
      </c>
      <c r="R63" s="167" t="s">
        <v>9</v>
      </c>
      <c r="S63" s="167" t="s">
        <v>10</v>
      </c>
      <c r="T63" s="167" t="s">
        <v>11</v>
      </c>
      <c r="U63" s="167" t="s">
        <v>12</v>
      </c>
      <c r="V63" s="167" t="s">
        <v>13</v>
      </c>
      <c r="W63" s="167" t="s">
        <v>14</v>
      </c>
      <c r="X63" s="167" t="s">
        <v>15</v>
      </c>
      <c r="Y63" s="167" t="s">
        <v>16</v>
      </c>
      <c r="Z63" s="167" t="s">
        <v>17</v>
      </c>
      <c r="AA63" s="167" t="s">
        <v>18</v>
      </c>
      <c r="AB63" s="167" t="s">
        <v>19</v>
      </c>
      <c r="AC63" s="168" t="s">
        <v>69</v>
      </c>
    </row>
    <row r="64" ht="15.75" customHeight="1">
      <c r="A64" s="171" t="s">
        <v>71</v>
      </c>
      <c r="B64" s="31">
        <v>400000.0</v>
      </c>
      <c r="C64" s="31"/>
      <c r="D64" s="31"/>
      <c r="E64" s="31"/>
      <c r="F64" s="31"/>
      <c r="G64" s="31"/>
      <c r="H64" s="31"/>
      <c r="I64" s="31"/>
      <c r="J64" s="31"/>
      <c r="K64" s="31"/>
      <c r="L64" s="31"/>
      <c r="M64" s="31"/>
      <c r="N64" s="172">
        <f>SUM(B64:M64)</f>
        <v>400000</v>
      </c>
      <c r="O64" s="173"/>
      <c r="P64" s="171" t="s">
        <v>71</v>
      </c>
      <c r="Q64" s="31">
        <v>200000.0</v>
      </c>
      <c r="R64" s="31"/>
      <c r="S64" s="31"/>
      <c r="T64" s="31"/>
      <c r="U64" s="31"/>
      <c r="V64" s="31"/>
      <c r="W64" s="31"/>
      <c r="X64" s="31"/>
      <c r="Y64" s="31"/>
      <c r="Z64" s="31"/>
      <c r="AA64" s="31"/>
      <c r="AB64" s="31"/>
      <c r="AC64" s="172">
        <f>SUM(Q64:AB64)</f>
        <v>200000</v>
      </c>
    </row>
    <row r="65" ht="15.75" customHeight="1">
      <c r="A65" s="174" t="s">
        <v>72</v>
      </c>
      <c r="B65" s="175">
        <f t="shared" ref="B65:M65" si="43">iferror(B64/B82,)</f>
        <v>0.7233273056</v>
      </c>
      <c r="C65" s="175" t="str">
        <f t="shared" si="43"/>
        <v/>
      </c>
      <c r="D65" s="175" t="str">
        <f t="shared" si="43"/>
        <v/>
      </c>
      <c r="E65" s="175" t="str">
        <f t="shared" si="43"/>
        <v/>
      </c>
      <c r="F65" s="175" t="str">
        <f t="shared" si="43"/>
        <v/>
      </c>
      <c r="G65" s="175" t="str">
        <f t="shared" si="43"/>
        <v/>
      </c>
      <c r="H65" s="175" t="str">
        <f t="shared" si="43"/>
        <v/>
      </c>
      <c r="I65" s="175" t="str">
        <f t="shared" si="43"/>
        <v/>
      </c>
      <c r="J65" s="175" t="str">
        <f t="shared" si="43"/>
        <v/>
      </c>
      <c r="K65" s="175" t="str">
        <f t="shared" si="43"/>
        <v/>
      </c>
      <c r="L65" s="175" t="str">
        <f t="shared" si="43"/>
        <v/>
      </c>
      <c r="M65" s="175" t="str">
        <f t="shared" si="43"/>
        <v/>
      </c>
      <c r="N65" s="176">
        <f>AVERAGE(B65:M65)</f>
        <v>0.7233273056</v>
      </c>
      <c r="O65" s="177"/>
      <c r="P65" s="174" t="s">
        <v>72</v>
      </c>
      <c r="Q65" s="175">
        <f t="shared" ref="Q65:AB65" si="44">iferror(Q64/Q82,)</f>
        <v>0.7243752264</v>
      </c>
      <c r="R65" s="175" t="str">
        <f t="shared" si="44"/>
        <v/>
      </c>
      <c r="S65" s="175" t="str">
        <f t="shared" si="44"/>
        <v/>
      </c>
      <c r="T65" s="175" t="str">
        <f t="shared" si="44"/>
        <v/>
      </c>
      <c r="U65" s="175" t="str">
        <f t="shared" si="44"/>
        <v/>
      </c>
      <c r="V65" s="175" t="str">
        <f t="shared" si="44"/>
        <v/>
      </c>
      <c r="W65" s="175" t="str">
        <f t="shared" si="44"/>
        <v/>
      </c>
      <c r="X65" s="175" t="str">
        <f t="shared" si="44"/>
        <v/>
      </c>
      <c r="Y65" s="175" t="str">
        <f t="shared" si="44"/>
        <v/>
      </c>
      <c r="Z65" s="175" t="str">
        <f t="shared" si="44"/>
        <v/>
      </c>
      <c r="AA65" s="175" t="str">
        <f t="shared" si="44"/>
        <v/>
      </c>
      <c r="AB65" s="175" t="str">
        <f t="shared" si="44"/>
        <v/>
      </c>
      <c r="AC65" s="176">
        <f>AVERAGE(Q65:AB65)</f>
        <v>0.7243752264</v>
      </c>
    </row>
    <row r="66" ht="15.75" customHeight="1">
      <c r="A66" s="171" t="s">
        <v>73</v>
      </c>
      <c r="B66" s="31">
        <v>40000.0</v>
      </c>
      <c r="C66" s="31"/>
      <c r="D66" s="31"/>
      <c r="E66" s="31"/>
      <c r="F66" s="31"/>
      <c r="G66" s="31"/>
      <c r="H66" s="31"/>
      <c r="I66" s="31"/>
      <c r="J66" s="31"/>
      <c r="K66" s="31"/>
      <c r="L66" s="31"/>
      <c r="M66" s="31"/>
      <c r="N66" s="172">
        <f>SUM(B66:M66)</f>
        <v>40000</v>
      </c>
      <c r="O66" s="173"/>
      <c r="P66" s="171" t="s">
        <v>73</v>
      </c>
      <c r="Q66" s="31">
        <v>30000.0</v>
      </c>
      <c r="R66" s="31"/>
      <c r="S66" s="31"/>
      <c r="T66" s="31"/>
      <c r="U66" s="31"/>
      <c r="V66" s="31"/>
      <c r="W66" s="31"/>
      <c r="X66" s="31"/>
      <c r="Y66" s="31"/>
      <c r="Z66" s="31"/>
      <c r="AA66" s="31"/>
      <c r="AB66" s="31"/>
      <c r="AC66" s="172">
        <f>SUM(Q66:AB66)</f>
        <v>30000</v>
      </c>
    </row>
    <row r="67" ht="15.75" customHeight="1">
      <c r="A67" s="174" t="s">
        <v>72</v>
      </c>
      <c r="B67" s="175">
        <f t="shared" ref="B67:M67" si="45">iferror(B66/B82,)</f>
        <v>0.07233273056</v>
      </c>
      <c r="C67" s="175" t="str">
        <f t="shared" si="45"/>
        <v/>
      </c>
      <c r="D67" s="175" t="str">
        <f t="shared" si="45"/>
        <v/>
      </c>
      <c r="E67" s="175" t="str">
        <f t="shared" si="45"/>
        <v/>
      </c>
      <c r="F67" s="175" t="str">
        <f t="shared" si="45"/>
        <v/>
      </c>
      <c r="G67" s="175" t="str">
        <f t="shared" si="45"/>
        <v/>
      </c>
      <c r="H67" s="175" t="str">
        <f t="shared" si="45"/>
        <v/>
      </c>
      <c r="I67" s="175" t="str">
        <f t="shared" si="45"/>
        <v/>
      </c>
      <c r="J67" s="175" t="str">
        <f t="shared" si="45"/>
        <v/>
      </c>
      <c r="K67" s="175" t="str">
        <f t="shared" si="45"/>
        <v/>
      </c>
      <c r="L67" s="175" t="str">
        <f t="shared" si="45"/>
        <v/>
      </c>
      <c r="M67" s="175" t="str">
        <f t="shared" si="45"/>
        <v/>
      </c>
      <c r="N67" s="176">
        <f>AVERAGE(B67:M67)</f>
        <v>0.07233273056</v>
      </c>
      <c r="O67" s="177"/>
      <c r="P67" s="174" t="s">
        <v>72</v>
      </c>
      <c r="Q67" s="175">
        <f t="shared" ref="Q67:AB67" si="46">iferror(Q66/Q82,)</f>
        <v>0.108656284</v>
      </c>
      <c r="R67" s="175" t="str">
        <f t="shared" si="46"/>
        <v/>
      </c>
      <c r="S67" s="175" t="str">
        <f t="shared" si="46"/>
        <v/>
      </c>
      <c r="T67" s="175" t="str">
        <f t="shared" si="46"/>
        <v/>
      </c>
      <c r="U67" s="175" t="str">
        <f t="shared" si="46"/>
        <v/>
      </c>
      <c r="V67" s="175" t="str">
        <f t="shared" si="46"/>
        <v/>
      </c>
      <c r="W67" s="175" t="str">
        <f t="shared" si="46"/>
        <v/>
      </c>
      <c r="X67" s="175" t="str">
        <f t="shared" si="46"/>
        <v/>
      </c>
      <c r="Y67" s="175" t="str">
        <f t="shared" si="46"/>
        <v/>
      </c>
      <c r="Z67" s="175" t="str">
        <f t="shared" si="46"/>
        <v/>
      </c>
      <c r="AA67" s="175" t="str">
        <f t="shared" si="46"/>
        <v/>
      </c>
      <c r="AB67" s="175" t="str">
        <f t="shared" si="46"/>
        <v/>
      </c>
      <c r="AC67" s="176">
        <f>AVERAGE(Q67:AB67)</f>
        <v>0.108656284</v>
      </c>
    </row>
    <row r="68" ht="15.75" customHeight="1">
      <c r="A68" s="171" t="s">
        <v>74</v>
      </c>
      <c r="B68" s="31">
        <v>50000.0</v>
      </c>
      <c r="C68" s="31"/>
      <c r="D68" s="31"/>
      <c r="E68" s="31"/>
      <c r="F68" s="31"/>
      <c r="G68" s="31"/>
      <c r="H68" s="31"/>
      <c r="I68" s="31"/>
      <c r="J68" s="31"/>
      <c r="K68" s="31"/>
      <c r="L68" s="31"/>
      <c r="M68" s="31"/>
      <c r="N68" s="172">
        <f>SUM(B68:M68)</f>
        <v>50000</v>
      </c>
      <c r="O68" s="173"/>
      <c r="P68" s="171" t="s">
        <v>74</v>
      </c>
      <c r="Q68" s="31">
        <v>20000.0</v>
      </c>
      <c r="R68" s="31"/>
      <c r="S68" s="31"/>
      <c r="T68" s="31"/>
      <c r="U68" s="31"/>
      <c r="V68" s="31"/>
      <c r="W68" s="31"/>
      <c r="X68" s="31"/>
      <c r="Y68" s="31"/>
      <c r="Z68" s="31"/>
      <c r="AA68" s="31"/>
      <c r="AB68" s="31"/>
      <c r="AC68" s="172">
        <f>SUM(Q68:AB68)</f>
        <v>20000</v>
      </c>
    </row>
    <row r="69" ht="15.75" customHeight="1">
      <c r="A69" s="174" t="s">
        <v>72</v>
      </c>
      <c r="B69" s="175">
        <f t="shared" ref="B69:M69" si="47">iferror(B68/B82,)</f>
        <v>0.0904159132</v>
      </c>
      <c r="C69" s="175" t="str">
        <f t="shared" si="47"/>
        <v/>
      </c>
      <c r="D69" s="175" t="str">
        <f t="shared" si="47"/>
        <v/>
      </c>
      <c r="E69" s="175" t="str">
        <f t="shared" si="47"/>
        <v/>
      </c>
      <c r="F69" s="175" t="str">
        <f t="shared" si="47"/>
        <v/>
      </c>
      <c r="G69" s="175" t="str">
        <f t="shared" si="47"/>
        <v/>
      </c>
      <c r="H69" s="175" t="str">
        <f t="shared" si="47"/>
        <v/>
      </c>
      <c r="I69" s="175" t="str">
        <f t="shared" si="47"/>
        <v/>
      </c>
      <c r="J69" s="175" t="str">
        <f t="shared" si="47"/>
        <v/>
      </c>
      <c r="K69" s="175" t="str">
        <f t="shared" si="47"/>
        <v/>
      </c>
      <c r="L69" s="175" t="str">
        <f t="shared" si="47"/>
        <v/>
      </c>
      <c r="M69" s="175" t="str">
        <f t="shared" si="47"/>
        <v/>
      </c>
      <c r="N69" s="176">
        <f>AVERAGE(B69:M69)</f>
        <v>0.0904159132</v>
      </c>
      <c r="O69" s="177"/>
      <c r="P69" s="174" t="s">
        <v>72</v>
      </c>
      <c r="Q69" s="175">
        <f t="shared" ref="Q69:AB69" si="48">iferror(Q68/Q82,)</f>
        <v>0.07243752264</v>
      </c>
      <c r="R69" s="175" t="str">
        <f t="shared" si="48"/>
        <v/>
      </c>
      <c r="S69" s="175" t="str">
        <f t="shared" si="48"/>
        <v/>
      </c>
      <c r="T69" s="175" t="str">
        <f t="shared" si="48"/>
        <v/>
      </c>
      <c r="U69" s="175" t="str">
        <f t="shared" si="48"/>
        <v/>
      </c>
      <c r="V69" s="175" t="str">
        <f t="shared" si="48"/>
        <v/>
      </c>
      <c r="W69" s="175" t="str">
        <f t="shared" si="48"/>
        <v/>
      </c>
      <c r="X69" s="175" t="str">
        <f t="shared" si="48"/>
        <v/>
      </c>
      <c r="Y69" s="175" t="str">
        <f t="shared" si="48"/>
        <v/>
      </c>
      <c r="Z69" s="175" t="str">
        <f t="shared" si="48"/>
        <v/>
      </c>
      <c r="AA69" s="175" t="str">
        <f t="shared" si="48"/>
        <v/>
      </c>
      <c r="AB69" s="175" t="str">
        <f t="shared" si="48"/>
        <v/>
      </c>
      <c r="AC69" s="176">
        <f>AVERAGE(Q69:AB69)</f>
        <v>0.07243752264</v>
      </c>
    </row>
    <row r="70" ht="15.75" customHeight="1">
      <c r="A70" s="171" t="s">
        <v>75</v>
      </c>
      <c r="B70" s="31">
        <v>20000.0</v>
      </c>
      <c r="C70" s="31"/>
      <c r="D70" s="31"/>
      <c r="E70" s="31"/>
      <c r="F70" s="31"/>
      <c r="G70" s="31"/>
      <c r="H70" s="31"/>
      <c r="I70" s="31"/>
      <c r="J70" s="31"/>
      <c r="K70" s="31"/>
      <c r="L70" s="31"/>
      <c r="M70" s="31"/>
      <c r="N70" s="172">
        <f>SUM(B70:M70)</f>
        <v>20000</v>
      </c>
      <c r="O70" s="173"/>
      <c r="P70" s="171" t="s">
        <v>75</v>
      </c>
      <c r="Q70" s="31">
        <v>5000.0</v>
      </c>
      <c r="R70" s="31"/>
      <c r="S70" s="31"/>
      <c r="T70" s="31"/>
      <c r="U70" s="31"/>
      <c r="V70" s="31"/>
      <c r="W70" s="31"/>
      <c r="X70" s="31"/>
      <c r="Y70" s="31"/>
      <c r="Z70" s="31"/>
      <c r="AA70" s="31"/>
      <c r="AB70" s="31"/>
      <c r="AC70" s="172">
        <f>SUM(Q70:AB70)</f>
        <v>5000</v>
      </c>
    </row>
    <row r="71" ht="15.75" customHeight="1">
      <c r="A71" s="174" t="s">
        <v>72</v>
      </c>
      <c r="B71" s="175">
        <f t="shared" ref="B71:M71" si="49">iferror(B70/B82,)</f>
        <v>0.03616636528</v>
      </c>
      <c r="C71" s="175" t="str">
        <f t="shared" si="49"/>
        <v/>
      </c>
      <c r="D71" s="175" t="str">
        <f t="shared" si="49"/>
        <v/>
      </c>
      <c r="E71" s="175" t="str">
        <f t="shared" si="49"/>
        <v/>
      </c>
      <c r="F71" s="175" t="str">
        <f t="shared" si="49"/>
        <v/>
      </c>
      <c r="G71" s="175" t="str">
        <f t="shared" si="49"/>
        <v/>
      </c>
      <c r="H71" s="175" t="str">
        <f t="shared" si="49"/>
        <v/>
      </c>
      <c r="I71" s="175" t="str">
        <f t="shared" si="49"/>
        <v/>
      </c>
      <c r="J71" s="175" t="str">
        <f t="shared" si="49"/>
        <v/>
      </c>
      <c r="K71" s="175" t="str">
        <f t="shared" si="49"/>
        <v/>
      </c>
      <c r="L71" s="175" t="str">
        <f t="shared" si="49"/>
        <v/>
      </c>
      <c r="M71" s="175" t="str">
        <f t="shared" si="49"/>
        <v/>
      </c>
      <c r="N71" s="176">
        <f>AVERAGE(B71:M71)</f>
        <v>0.03616636528</v>
      </c>
      <c r="O71" s="177"/>
      <c r="P71" s="174" t="s">
        <v>72</v>
      </c>
      <c r="Q71" s="175">
        <f t="shared" ref="Q71:AB71" si="50">iferror(Q70/Q82,)</f>
        <v>0.01810938066</v>
      </c>
      <c r="R71" s="175" t="str">
        <f t="shared" si="50"/>
        <v/>
      </c>
      <c r="S71" s="175" t="str">
        <f t="shared" si="50"/>
        <v/>
      </c>
      <c r="T71" s="175" t="str">
        <f t="shared" si="50"/>
        <v/>
      </c>
      <c r="U71" s="175" t="str">
        <f t="shared" si="50"/>
        <v/>
      </c>
      <c r="V71" s="175" t="str">
        <f t="shared" si="50"/>
        <v/>
      </c>
      <c r="W71" s="175" t="str">
        <f t="shared" si="50"/>
        <v/>
      </c>
      <c r="X71" s="175" t="str">
        <f t="shared" si="50"/>
        <v/>
      </c>
      <c r="Y71" s="175" t="str">
        <f t="shared" si="50"/>
        <v/>
      </c>
      <c r="Z71" s="175" t="str">
        <f t="shared" si="50"/>
        <v/>
      </c>
      <c r="AA71" s="175" t="str">
        <f t="shared" si="50"/>
        <v/>
      </c>
      <c r="AB71" s="175" t="str">
        <f t="shared" si="50"/>
        <v/>
      </c>
      <c r="AC71" s="176">
        <f>AVERAGE(Q71:AB71)</f>
        <v>0.01810938066</v>
      </c>
    </row>
    <row r="72" ht="15.75" customHeight="1">
      <c r="A72" s="171" t="s">
        <v>76</v>
      </c>
      <c r="B72" s="31">
        <v>15000.0</v>
      </c>
      <c r="C72" s="31"/>
      <c r="D72" s="31"/>
      <c r="E72" s="31"/>
      <c r="F72" s="31"/>
      <c r="G72" s="31"/>
      <c r="H72" s="31"/>
      <c r="I72" s="31"/>
      <c r="J72" s="31"/>
      <c r="K72" s="31"/>
      <c r="L72" s="31"/>
      <c r="M72" s="31"/>
      <c r="N72" s="172">
        <f>SUM(B72:M72)</f>
        <v>15000</v>
      </c>
      <c r="O72" s="173"/>
      <c r="P72" s="171" t="s">
        <v>76</v>
      </c>
      <c r="Q72" s="31">
        <v>10000.0</v>
      </c>
      <c r="R72" s="31"/>
      <c r="S72" s="31"/>
      <c r="T72" s="31"/>
      <c r="U72" s="31"/>
      <c r="V72" s="31"/>
      <c r="W72" s="31"/>
      <c r="X72" s="31"/>
      <c r="Y72" s="31"/>
      <c r="Z72" s="31"/>
      <c r="AA72" s="31"/>
      <c r="AB72" s="31"/>
      <c r="AC72" s="172">
        <f>SUM(Q72:AB72)</f>
        <v>10000</v>
      </c>
    </row>
    <row r="73" ht="15.75" customHeight="1">
      <c r="A73" s="174" t="s">
        <v>72</v>
      </c>
      <c r="B73" s="175">
        <f t="shared" ref="B73:M73" si="51">iferror(B72/B82,)</f>
        <v>0.02712477396</v>
      </c>
      <c r="C73" s="175" t="str">
        <f t="shared" si="51"/>
        <v/>
      </c>
      <c r="D73" s="175" t="str">
        <f t="shared" si="51"/>
        <v/>
      </c>
      <c r="E73" s="175" t="str">
        <f t="shared" si="51"/>
        <v/>
      </c>
      <c r="F73" s="175" t="str">
        <f t="shared" si="51"/>
        <v/>
      </c>
      <c r="G73" s="175" t="str">
        <f t="shared" si="51"/>
        <v/>
      </c>
      <c r="H73" s="175" t="str">
        <f t="shared" si="51"/>
        <v/>
      </c>
      <c r="I73" s="175" t="str">
        <f t="shared" si="51"/>
        <v/>
      </c>
      <c r="J73" s="175" t="str">
        <f t="shared" si="51"/>
        <v/>
      </c>
      <c r="K73" s="175" t="str">
        <f t="shared" si="51"/>
        <v/>
      </c>
      <c r="L73" s="175" t="str">
        <f t="shared" si="51"/>
        <v/>
      </c>
      <c r="M73" s="175" t="str">
        <f t="shared" si="51"/>
        <v/>
      </c>
      <c r="N73" s="176">
        <f>AVERAGE(B73:M73)</f>
        <v>0.02712477396</v>
      </c>
      <c r="O73" s="177"/>
      <c r="P73" s="174" t="s">
        <v>72</v>
      </c>
      <c r="Q73" s="175">
        <f t="shared" ref="Q73:AB73" si="52">iferror(Q72/Q82,)</f>
        <v>0.03621876132</v>
      </c>
      <c r="R73" s="175" t="str">
        <f t="shared" si="52"/>
        <v/>
      </c>
      <c r="S73" s="175" t="str">
        <f t="shared" si="52"/>
        <v/>
      </c>
      <c r="T73" s="175" t="str">
        <f t="shared" si="52"/>
        <v/>
      </c>
      <c r="U73" s="175" t="str">
        <f t="shared" si="52"/>
        <v/>
      </c>
      <c r="V73" s="175" t="str">
        <f t="shared" si="52"/>
        <v/>
      </c>
      <c r="W73" s="175" t="str">
        <f t="shared" si="52"/>
        <v/>
      </c>
      <c r="X73" s="175" t="str">
        <f t="shared" si="52"/>
        <v/>
      </c>
      <c r="Y73" s="175" t="str">
        <f t="shared" si="52"/>
        <v/>
      </c>
      <c r="Z73" s="175" t="str">
        <f t="shared" si="52"/>
        <v/>
      </c>
      <c r="AA73" s="175" t="str">
        <f t="shared" si="52"/>
        <v/>
      </c>
      <c r="AB73" s="175" t="str">
        <f t="shared" si="52"/>
        <v/>
      </c>
      <c r="AC73" s="176">
        <f>AVERAGE(P73:AB73)</f>
        <v>0.03621876132</v>
      </c>
    </row>
    <row r="74" ht="15.75" customHeight="1">
      <c r="A74" s="171" t="s">
        <v>77</v>
      </c>
      <c r="B74" s="31">
        <v>20000.0</v>
      </c>
      <c r="C74" s="31"/>
      <c r="D74" s="31"/>
      <c r="E74" s="31"/>
      <c r="F74" s="31"/>
      <c r="G74" s="31"/>
      <c r="H74" s="31"/>
      <c r="I74" s="31"/>
      <c r="J74" s="31"/>
      <c r="K74" s="31"/>
      <c r="L74" s="31"/>
      <c r="M74" s="31"/>
      <c r="N74" s="172">
        <f>SUM(B74:M74)</f>
        <v>20000</v>
      </c>
      <c r="O74" s="173"/>
      <c r="P74" s="171" t="s">
        <v>77</v>
      </c>
      <c r="Q74" s="31">
        <v>3000.0</v>
      </c>
      <c r="R74" s="31"/>
      <c r="S74" s="31"/>
      <c r="T74" s="31"/>
      <c r="U74" s="31"/>
      <c r="V74" s="31"/>
      <c r="W74" s="31"/>
      <c r="X74" s="31"/>
      <c r="Y74" s="31"/>
      <c r="Z74" s="31"/>
      <c r="AA74" s="31"/>
      <c r="AB74" s="31"/>
      <c r="AC74" s="172">
        <f>SUM(Q74:AB74)</f>
        <v>3000</v>
      </c>
    </row>
    <row r="75" ht="15.75" customHeight="1">
      <c r="A75" s="174" t="s">
        <v>72</v>
      </c>
      <c r="B75" s="175">
        <f t="shared" ref="B75:M75" si="53">iferror(B74/B82,)</f>
        <v>0.03616636528</v>
      </c>
      <c r="C75" s="175" t="str">
        <f t="shared" si="53"/>
        <v/>
      </c>
      <c r="D75" s="175" t="str">
        <f t="shared" si="53"/>
        <v/>
      </c>
      <c r="E75" s="175" t="str">
        <f t="shared" si="53"/>
        <v/>
      </c>
      <c r="F75" s="175" t="str">
        <f t="shared" si="53"/>
        <v/>
      </c>
      <c r="G75" s="175" t="str">
        <f t="shared" si="53"/>
        <v/>
      </c>
      <c r="H75" s="175" t="str">
        <f t="shared" si="53"/>
        <v/>
      </c>
      <c r="I75" s="175" t="str">
        <f t="shared" si="53"/>
        <v/>
      </c>
      <c r="J75" s="175" t="str">
        <f t="shared" si="53"/>
        <v/>
      </c>
      <c r="K75" s="175" t="str">
        <f t="shared" si="53"/>
        <v/>
      </c>
      <c r="L75" s="175" t="str">
        <f t="shared" si="53"/>
        <v/>
      </c>
      <c r="M75" s="175" t="str">
        <f t="shared" si="53"/>
        <v/>
      </c>
      <c r="N75" s="176">
        <f>AVERAGE(B75:M75)</f>
        <v>0.03616636528</v>
      </c>
      <c r="O75" s="177"/>
      <c r="P75" s="174" t="s">
        <v>72</v>
      </c>
      <c r="Q75" s="175">
        <f t="shared" ref="Q75:AB75" si="54">iferror(Q74/Q82,)</f>
        <v>0.0108656284</v>
      </c>
      <c r="R75" s="175" t="str">
        <f t="shared" si="54"/>
        <v/>
      </c>
      <c r="S75" s="175" t="str">
        <f t="shared" si="54"/>
        <v/>
      </c>
      <c r="T75" s="175" t="str">
        <f t="shared" si="54"/>
        <v/>
      </c>
      <c r="U75" s="175" t="str">
        <f t="shared" si="54"/>
        <v/>
      </c>
      <c r="V75" s="175" t="str">
        <f t="shared" si="54"/>
        <v/>
      </c>
      <c r="W75" s="175" t="str">
        <f t="shared" si="54"/>
        <v/>
      </c>
      <c r="X75" s="175" t="str">
        <f t="shared" si="54"/>
        <v/>
      </c>
      <c r="Y75" s="175" t="str">
        <f t="shared" si="54"/>
        <v/>
      </c>
      <c r="Z75" s="175" t="str">
        <f t="shared" si="54"/>
        <v/>
      </c>
      <c r="AA75" s="175" t="str">
        <f t="shared" si="54"/>
        <v/>
      </c>
      <c r="AB75" s="175" t="str">
        <f t="shared" si="54"/>
        <v/>
      </c>
      <c r="AC75" s="176">
        <f>AVERAGE(Q75:AB75)</f>
        <v>0.0108656284</v>
      </c>
    </row>
    <row r="76" ht="15.75" customHeight="1">
      <c r="A76" s="171" t="s">
        <v>78</v>
      </c>
      <c r="B76" s="31">
        <v>5000.0</v>
      </c>
      <c r="C76" s="31"/>
      <c r="D76" s="31"/>
      <c r="E76" s="31"/>
      <c r="F76" s="31"/>
      <c r="G76" s="31"/>
      <c r="H76" s="31"/>
      <c r="I76" s="31"/>
      <c r="J76" s="31"/>
      <c r="K76" s="31"/>
      <c r="L76" s="31"/>
      <c r="M76" s="31"/>
      <c r="N76" s="172">
        <f>SUM(B76:M76)</f>
        <v>5000</v>
      </c>
      <c r="O76" s="173"/>
      <c r="P76" s="171" t="s">
        <v>78</v>
      </c>
      <c r="Q76" s="31">
        <v>5000.0</v>
      </c>
      <c r="R76" s="31"/>
      <c r="S76" s="31"/>
      <c r="T76" s="31"/>
      <c r="U76" s="31"/>
      <c r="V76" s="31"/>
      <c r="W76" s="31"/>
      <c r="X76" s="31"/>
      <c r="Y76" s="31"/>
      <c r="Z76" s="31"/>
      <c r="AA76" s="31"/>
      <c r="AB76" s="31"/>
      <c r="AC76" s="172">
        <f>SUM(Q76:AB76)</f>
        <v>5000</v>
      </c>
    </row>
    <row r="77" ht="15.75" customHeight="1">
      <c r="A77" s="174" t="s">
        <v>72</v>
      </c>
      <c r="B77" s="175">
        <f t="shared" ref="B77:M77" si="55">iferror(B76/B82,)</f>
        <v>0.00904159132</v>
      </c>
      <c r="C77" s="175" t="str">
        <f t="shared" si="55"/>
        <v/>
      </c>
      <c r="D77" s="175" t="str">
        <f t="shared" si="55"/>
        <v/>
      </c>
      <c r="E77" s="175" t="str">
        <f t="shared" si="55"/>
        <v/>
      </c>
      <c r="F77" s="175" t="str">
        <f t="shared" si="55"/>
        <v/>
      </c>
      <c r="G77" s="175" t="str">
        <f t="shared" si="55"/>
        <v/>
      </c>
      <c r="H77" s="175" t="str">
        <f t="shared" si="55"/>
        <v/>
      </c>
      <c r="I77" s="175" t="str">
        <f t="shared" si="55"/>
        <v/>
      </c>
      <c r="J77" s="175" t="str">
        <f t="shared" si="55"/>
        <v/>
      </c>
      <c r="K77" s="175" t="str">
        <f t="shared" si="55"/>
        <v/>
      </c>
      <c r="L77" s="175" t="str">
        <f t="shared" si="55"/>
        <v/>
      </c>
      <c r="M77" s="175" t="str">
        <f t="shared" si="55"/>
        <v/>
      </c>
      <c r="N77" s="176">
        <f>AVERAGE(B77:M77)</f>
        <v>0.00904159132</v>
      </c>
      <c r="O77" s="177"/>
      <c r="P77" s="174" t="s">
        <v>72</v>
      </c>
      <c r="Q77" s="175">
        <f t="shared" ref="Q77:AB77" si="56">iferror(Q76/Q82,)</f>
        <v>0.01810938066</v>
      </c>
      <c r="R77" s="175" t="str">
        <f t="shared" si="56"/>
        <v/>
      </c>
      <c r="S77" s="175" t="str">
        <f t="shared" si="56"/>
        <v/>
      </c>
      <c r="T77" s="175" t="str">
        <f t="shared" si="56"/>
        <v/>
      </c>
      <c r="U77" s="175" t="str">
        <f t="shared" si="56"/>
        <v/>
      </c>
      <c r="V77" s="175" t="str">
        <f t="shared" si="56"/>
        <v/>
      </c>
      <c r="W77" s="175" t="str">
        <f t="shared" si="56"/>
        <v/>
      </c>
      <c r="X77" s="175" t="str">
        <f t="shared" si="56"/>
        <v/>
      </c>
      <c r="Y77" s="175" t="str">
        <f t="shared" si="56"/>
        <v/>
      </c>
      <c r="Z77" s="175" t="str">
        <f t="shared" si="56"/>
        <v/>
      </c>
      <c r="AA77" s="175" t="str">
        <f t="shared" si="56"/>
        <v/>
      </c>
      <c r="AB77" s="175" t="str">
        <f t="shared" si="56"/>
        <v/>
      </c>
      <c r="AC77" s="176">
        <f>AVERAGE(Q77:AB77)</f>
        <v>0.01810938066</v>
      </c>
    </row>
    <row r="78" ht="15.75" customHeight="1">
      <c r="A78" s="171" t="s">
        <v>79</v>
      </c>
      <c r="B78" s="31">
        <v>2000.0</v>
      </c>
      <c r="C78" s="31"/>
      <c r="D78" s="31"/>
      <c r="E78" s="31"/>
      <c r="F78" s="31"/>
      <c r="G78" s="31"/>
      <c r="H78" s="31"/>
      <c r="I78" s="31"/>
      <c r="J78" s="31"/>
      <c r="K78" s="31"/>
      <c r="L78" s="31"/>
      <c r="M78" s="31"/>
      <c r="N78" s="172">
        <f>SUM(B78:M78)</f>
        <v>2000</v>
      </c>
      <c r="O78" s="173"/>
      <c r="P78" s="171" t="s">
        <v>79</v>
      </c>
      <c r="Q78" s="31">
        <v>100.0</v>
      </c>
      <c r="R78" s="31"/>
      <c r="S78" s="31"/>
      <c r="T78" s="31"/>
      <c r="U78" s="31"/>
      <c r="V78" s="31"/>
      <c r="W78" s="31"/>
      <c r="X78" s="31"/>
      <c r="Y78" s="31"/>
      <c r="Z78" s="31"/>
      <c r="AA78" s="31"/>
      <c r="AB78" s="31"/>
      <c r="AC78" s="172">
        <f>SUM(Q78:AB78)</f>
        <v>100</v>
      </c>
    </row>
    <row r="79" ht="15.75" customHeight="1">
      <c r="A79" s="174" t="s">
        <v>72</v>
      </c>
      <c r="B79" s="175">
        <f t="shared" ref="B79:M79" si="57">iferror(B78/B82,)</f>
        <v>0.003616636528</v>
      </c>
      <c r="C79" s="175" t="str">
        <f t="shared" si="57"/>
        <v/>
      </c>
      <c r="D79" s="175" t="str">
        <f t="shared" si="57"/>
        <v/>
      </c>
      <c r="E79" s="175" t="str">
        <f t="shared" si="57"/>
        <v/>
      </c>
      <c r="F79" s="175" t="str">
        <f t="shared" si="57"/>
        <v/>
      </c>
      <c r="G79" s="175" t="str">
        <f t="shared" si="57"/>
        <v/>
      </c>
      <c r="H79" s="175" t="str">
        <f t="shared" si="57"/>
        <v/>
      </c>
      <c r="I79" s="175" t="str">
        <f t="shared" si="57"/>
        <v/>
      </c>
      <c r="J79" s="175" t="str">
        <f t="shared" si="57"/>
        <v/>
      </c>
      <c r="K79" s="175" t="str">
        <f t="shared" si="57"/>
        <v/>
      </c>
      <c r="L79" s="175" t="str">
        <f t="shared" si="57"/>
        <v/>
      </c>
      <c r="M79" s="175" t="str">
        <f t="shared" si="57"/>
        <v/>
      </c>
      <c r="N79" s="176">
        <f>AVERAGE(B79:M79)</f>
        <v>0.003616636528</v>
      </c>
      <c r="O79" s="177"/>
      <c r="P79" s="174" t="s">
        <v>72</v>
      </c>
      <c r="Q79" s="175">
        <f t="shared" ref="Q79:AB79" si="58">iferror(Q78/Q82,)</f>
        <v>0.0003621876132</v>
      </c>
      <c r="R79" s="175" t="str">
        <f t="shared" si="58"/>
        <v/>
      </c>
      <c r="S79" s="175" t="str">
        <f t="shared" si="58"/>
        <v/>
      </c>
      <c r="T79" s="175" t="str">
        <f t="shared" si="58"/>
        <v/>
      </c>
      <c r="U79" s="175" t="str">
        <f t="shared" si="58"/>
        <v/>
      </c>
      <c r="V79" s="175" t="str">
        <f t="shared" si="58"/>
        <v/>
      </c>
      <c r="W79" s="175" t="str">
        <f t="shared" si="58"/>
        <v/>
      </c>
      <c r="X79" s="175" t="str">
        <f t="shared" si="58"/>
        <v/>
      </c>
      <c r="Y79" s="175" t="str">
        <f t="shared" si="58"/>
        <v/>
      </c>
      <c r="Z79" s="175" t="str">
        <f t="shared" si="58"/>
        <v/>
      </c>
      <c r="AA79" s="175" t="str">
        <f t="shared" si="58"/>
        <v/>
      </c>
      <c r="AB79" s="175" t="str">
        <f t="shared" si="58"/>
        <v/>
      </c>
      <c r="AC79" s="176">
        <f>AVERAGE(Q79:AB79)</f>
        <v>0.0003621876132</v>
      </c>
    </row>
    <row r="80" ht="15.75" customHeight="1">
      <c r="A80" s="171" t="s">
        <v>80</v>
      </c>
      <c r="B80" s="31">
        <v>1000.0</v>
      </c>
      <c r="C80" s="31"/>
      <c r="D80" s="31"/>
      <c r="E80" s="31"/>
      <c r="F80" s="31"/>
      <c r="G80" s="31"/>
      <c r="H80" s="31"/>
      <c r="I80" s="31"/>
      <c r="J80" s="31"/>
      <c r="K80" s="31"/>
      <c r="L80" s="31"/>
      <c r="M80" s="31"/>
      <c r="N80" s="172">
        <f>SUM(B80:M80)</f>
        <v>1000</v>
      </c>
      <c r="O80" s="173"/>
      <c r="P80" s="171" t="s">
        <v>80</v>
      </c>
      <c r="Q80" s="31">
        <v>3000.0</v>
      </c>
      <c r="R80" s="31"/>
      <c r="S80" s="31"/>
      <c r="T80" s="31"/>
      <c r="U80" s="31"/>
      <c r="V80" s="31"/>
      <c r="W80" s="31"/>
      <c r="X80" s="31"/>
      <c r="Y80" s="31"/>
      <c r="Z80" s="31"/>
      <c r="AA80" s="31"/>
      <c r="AB80" s="31"/>
      <c r="AC80" s="172">
        <f>SUM(Q80:AB80)</f>
        <v>3000</v>
      </c>
    </row>
    <row r="81" ht="15.75" customHeight="1">
      <c r="A81" s="174" t="s">
        <v>72</v>
      </c>
      <c r="B81" s="175">
        <f t="shared" ref="B81:M81" si="59">iferror(B80/B82,)</f>
        <v>0.001808318264</v>
      </c>
      <c r="C81" s="175" t="str">
        <f t="shared" si="59"/>
        <v/>
      </c>
      <c r="D81" s="175" t="str">
        <f t="shared" si="59"/>
        <v/>
      </c>
      <c r="E81" s="175" t="str">
        <f t="shared" si="59"/>
        <v/>
      </c>
      <c r="F81" s="175" t="str">
        <f t="shared" si="59"/>
        <v/>
      </c>
      <c r="G81" s="175" t="str">
        <f t="shared" si="59"/>
        <v/>
      </c>
      <c r="H81" s="175" t="str">
        <f t="shared" si="59"/>
        <v/>
      </c>
      <c r="I81" s="175" t="str">
        <f t="shared" si="59"/>
        <v/>
      </c>
      <c r="J81" s="175" t="str">
        <f t="shared" si="59"/>
        <v/>
      </c>
      <c r="K81" s="175" t="str">
        <f t="shared" si="59"/>
        <v/>
      </c>
      <c r="L81" s="175" t="str">
        <f t="shared" si="59"/>
        <v/>
      </c>
      <c r="M81" s="175" t="str">
        <f t="shared" si="59"/>
        <v/>
      </c>
      <c r="N81" s="176">
        <f>AVERAGE(B81:M81)</f>
        <v>0.001808318264</v>
      </c>
      <c r="O81" s="177"/>
      <c r="P81" s="174" t="s">
        <v>72</v>
      </c>
      <c r="Q81" s="175">
        <f t="shared" ref="Q81:AB81" si="60">iferror(Q80/Q82,)</f>
        <v>0.0108656284</v>
      </c>
      <c r="R81" s="175" t="str">
        <f t="shared" si="60"/>
        <v/>
      </c>
      <c r="S81" s="175" t="str">
        <f t="shared" si="60"/>
        <v/>
      </c>
      <c r="T81" s="175" t="str">
        <f t="shared" si="60"/>
        <v/>
      </c>
      <c r="U81" s="175" t="str">
        <f t="shared" si="60"/>
        <v/>
      </c>
      <c r="V81" s="175" t="str">
        <f t="shared" si="60"/>
        <v/>
      </c>
      <c r="W81" s="175" t="str">
        <f t="shared" si="60"/>
        <v/>
      </c>
      <c r="X81" s="175" t="str">
        <f t="shared" si="60"/>
        <v/>
      </c>
      <c r="Y81" s="175" t="str">
        <f t="shared" si="60"/>
        <v/>
      </c>
      <c r="Z81" s="175" t="str">
        <f t="shared" si="60"/>
        <v/>
      </c>
      <c r="AA81" s="175" t="str">
        <f t="shared" si="60"/>
        <v/>
      </c>
      <c r="AB81" s="175" t="str">
        <f t="shared" si="60"/>
        <v/>
      </c>
      <c r="AC81" s="176">
        <f>AVERAGE(Q81:AB81)</f>
        <v>0.0108656284</v>
      </c>
    </row>
    <row r="82" ht="15.75" customHeight="1">
      <c r="A82" s="179" t="s">
        <v>69</v>
      </c>
      <c r="B82" s="180">
        <f t="shared" ref="B82:N82" si="61">B64+B66+B68+B70+B72+B74+B76+B78+B80</f>
        <v>553000</v>
      </c>
      <c r="C82" s="180">
        <f t="shared" si="61"/>
        <v>0</v>
      </c>
      <c r="D82" s="180">
        <f t="shared" si="61"/>
        <v>0</v>
      </c>
      <c r="E82" s="180">
        <f t="shared" si="61"/>
        <v>0</v>
      </c>
      <c r="F82" s="180">
        <f t="shared" si="61"/>
        <v>0</v>
      </c>
      <c r="G82" s="180">
        <f t="shared" si="61"/>
        <v>0</v>
      </c>
      <c r="H82" s="180">
        <f t="shared" si="61"/>
        <v>0</v>
      </c>
      <c r="I82" s="180">
        <f t="shared" si="61"/>
        <v>0</v>
      </c>
      <c r="J82" s="180">
        <f t="shared" si="61"/>
        <v>0</v>
      </c>
      <c r="K82" s="180">
        <f t="shared" si="61"/>
        <v>0</v>
      </c>
      <c r="L82" s="180">
        <f t="shared" si="61"/>
        <v>0</v>
      </c>
      <c r="M82" s="180">
        <f t="shared" si="61"/>
        <v>0</v>
      </c>
      <c r="N82" s="181">
        <f t="shared" si="61"/>
        <v>553000</v>
      </c>
      <c r="O82" s="173"/>
      <c r="P82" s="179" t="s">
        <v>69</v>
      </c>
      <c r="Q82" s="180">
        <f t="shared" ref="Q82:AC82" si="62">Q64+Q66+Q68+Q70+Q72+Q74+Q76+Q78+Q80</f>
        <v>276100</v>
      </c>
      <c r="R82" s="180">
        <f t="shared" si="62"/>
        <v>0</v>
      </c>
      <c r="S82" s="180">
        <f t="shared" si="62"/>
        <v>0</v>
      </c>
      <c r="T82" s="180">
        <f t="shared" si="62"/>
        <v>0</v>
      </c>
      <c r="U82" s="180">
        <f t="shared" si="62"/>
        <v>0</v>
      </c>
      <c r="V82" s="180">
        <f t="shared" si="62"/>
        <v>0</v>
      </c>
      <c r="W82" s="180">
        <f t="shared" si="62"/>
        <v>0</v>
      </c>
      <c r="X82" s="180">
        <f t="shared" si="62"/>
        <v>0</v>
      </c>
      <c r="Y82" s="180">
        <f t="shared" si="62"/>
        <v>0</v>
      </c>
      <c r="Z82" s="180">
        <f t="shared" si="62"/>
        <v>0</v>
      </c>
      <c r="AA82" s="180">
        <f t="shared" si="62"/>
        <v>0</v>
      </c>
      <c r="AB82" s="180">
        <f t="shared" si="62"/>
        <v>0</v>
      </c>
      <c r="AC82" s="181">
        <f t="shared" si="62"/>
        <v>276100</v>
      </c>
    </row>
    <row r="83" ht="15.75" customHeight="1">
      <c r="A83" s="186"/>
      <c r="B83" s="187"/>
      <c r="C83" s="187"/>
      <c r="D83" s="187"/>
      <c r="E83" s="187"/>
      <c r="F83" s="187"/>
      <c r="G83" s="187"/>
      <c r="H83" s="187"/>
      <c r="I83" s="187"/>
      <c r="J83" s="187"/>
      <c r="K83" s="187"/>
      <c r="L83" s="187"/>
      <c r="M83" s="187"/>
      <c r="N83" s="187"/>
      <c r="O83" s="188"/>
      <c r="P83" s="189"/>
      <c r="Q83" s="187"/>
      <c r="R83" s="187"/>
      <c r="S83" s="187"/>
      <c r="T83" s="187"/>
      <c r="U83" s="187"/>
      <c r="V83" s="187"/>
      <c r="W83" s="187"/>
      <c r="X83" s="187"/>
      <c r="Y83" s="187"/>
      <c r="Z83" s="187"/>
      <c r="AA83" s="187"/>
      <c r="AB83" s="187"/>
      <c r="AC83" s="190"/>
    </row>
    <row r="84" ht="15.75" customHeight="1">
      <c r="A84" s="135" t="s">
        <v>85</v>
      </c>
      <c r="B84" s="191">
        <v>43831.0</v>
      </c>
      <c r="C84" s="191">
        <v>43832.0</v>
      </c>
      <c r="D84" s="191">
        <v>43833.0</v>
      </c>
      <c r="E84" s="191">
        <v>43834.0</v>
      </c>
      <c r="F84" s="191">
        <v>43835.0</v>
      </c>
      <c r="G84" s="191">
        <v>43836.0</v>
      </c>
      <c r="H84" s="191">
        <v>43837.0</v>
      </c>
      <c r="I84" s="168" t="s">
        <v>69</v>
      </c>
      <c r="J84" s="166"/>
      <c r="K84" s="167"/>
      <c r="L84" s="167"/>
      <c r="M84" s="167"/>
      <c r="N84" s="192"/>
      <c r="O84" s="193"/>
      <c r="P84" s="135" t="s">
        <v>86</v>
      </c>
      <c r="Q84" s="191">
        <v>43831.0</v>
      </c>
      <c r="R84" s="191">
        <v>43832.0</v>
      </c>
      <c r="S84" s="191">
        <v>43833.0</v>
      </c>
      <c r="T84" s="191">
        <v>43834.0</v>
      </c>
      <c r="U84" s="191">
        <v>43835.0</v>
      </c>
      <c r="V84" s="191">
        <v>43836.0</v>
      </c>
      <c r="W84" s="191">
        <v>43837.0</v>
      </c>
      <c r="X84" s="168" t="s">
        <v>69</v>
      </c>
      <c r="Y84" s="166"/>
      <c r="Z84" s="167"/>
      <c r="AA84" s="167"/>
      <c r="AB84" s="167"/>
      <c r="AC84" s="192"/>
    </row>
    <row r="85" ht="15.75" customHeight="1">
      <c r="A85" s="171" t="s">
        <v>71</v>
      </c>
      <c r="B85" s="31">
        <v>300000.0</v>
      </c>
      <c r="C85" s="31"/>
      <c r="D85" s="31"/>
      <c r="E85" s="31"/>
      <c r="F85" s="31"/>
      <c r="G85" s="31"/>
      <c r="H85" s="31"/>
      <c r="I85" s="194">
        <f>SUM(B85:H85)</f>
        <v>300000</v>
      </c>
      <c r="J85" s="195"/>
      <c r="K85" s="196"/>
      <c r="L85" s="196"/>
      <c r="M85" s="196"/>
      <c r="N85" s="197"/>
      <c r="O85" s="198"/>
      <c r="P85" s="199" t="s">
        <v>71</v>
      </c>
      <c r="Q85" s="34">
        <v>20000.0</v>
      </c>
      <c r="R85" s="34"/>
      <c r="S85" s="34"/>
      <c r="T85" s="34"/>
      <c r="U85" s="34"/>
      <c r="V85" s="34"/>
      <c r="W85" s="34"/>
      <c r="X85" s="194">
        <f>SUM(Q85:W85)</f>
        <v>20000</v>
      </c>
      <c r="Y85" s="195"/>
      <c r="Z85" s="196"/>
      <c r="AA85" s="196"/>
      <c r="AB85" s="196"/>
      <c r="AC85" s="197"/>
    </row>
    <row r="86" ht="15.75" customHeight="1">
      <c r="A86" s="174" t="s">
        <v>72</v>
      </c>
      <c r="B86" s="175">
        <f>B85/B103</f>
        <v>0.5769230769</v>
      </c>
      <c r="C86" s="175" t="str">
        <f t="shared" ref="C86:H86" si="63">iferror(C85/C103,)</f>
        <v/>
      </c>
      <c r="D86" s="175" t="str">
        <f t="shared" si="63"/>
        <v/>
      </c>
      <c r="E86" s="175" t="str">
        <f t="shared" si="63"/>
        <v/>
      </c>
      <c r="F86" s="175" t="str">
        <f t="shared" si="63"/>
        <v/>
      </c>
      <c r="G86" s="175" t="str">
        <f t="shared" si="63"/>
        <v/>
      </c>
      <c r="H86" s="175" t="str">
        <f t="shared" si="63"/>
        <v/>
      </c>
      <c r="I86" s="200">
        <f>AVERAGE(B86:H86)</f>
        <v>0.5769230769</v>
      </c>
      <c r="J86" s="201"/>
      <c r="K86" s="202"/>
      <c r="L86" s="202"/>
      <c r="M86" s="202"/>
      <c r="N86" s="203"/>
      <c r="O86" s="204"/>
      <c r="P86" s="174" t="s">
        <v>72</v>
      </c>
      <c r="Q86" s="175">
        <f>Q85/Q103</f>
        <v>0.6535947712</v>
      </c>
      <c r="R86" s="175" t="str">
        <f t="shared" ref="R86:W86" si="64">iferror(R85/R103,)</f>
        <v/>
      </c>
      <c r="S86" s="175" t="str">
        <f t="shared" si="64"/>
        <v/>
      </c>
      <c r="T86" s="175" t="str">
        <f t="shared" si="64"/>
        <v/>
      </c>
      <c r="U86" s="175" t="str">
        <f t="shared" si="64"/>
        <v/>
      </c>
      <c r="V86" s="175" t="str">
        <f t="shared" si="64"/>
        <v/>
      </c>
      <c r="W86" s="175" t="str">
        <f t="shared" si="64"/>
        <v/>
      </c>
      <c r="X86" s="200">
        <f>AVERAGE(Q86:W86)</f>
        <v>0.6535947712</v>
      </c>
      <c r="Y86" s="201"/>
      <c r="Z86" s="202"/>
      <c r="AA86" s="202"/>
      <c r="AB86" s="202"/>
      <c r="AC86" s="203"/>
    </row>
    <row r="87" ht="15.75" customHeight="1">
      <c r="A87" s="171" t="s">
        <v>73</v>
      </c>
      <c r="B87" s="31">
        <v>100000.0</v>
      </c>
      <c r="C87" s="31"/>
      <c r="D87" s="31"/>
      <c r="E87" s="31"/>
      <c r="F87" s="31"/>
      <c r="G87" s="31"/>
      <c r="H87" s="31"/>
      <c r="I87" s="194">
        <f>SUM(B87:H87)</f>
        <v>100000</v>
      </c>
      <c r="J87" s="195"/>
      <c r="K87" s="196"/>
      <c r="L87" s="196"/>
      <c r="M87" s="196"/>
      <c r="N87" s="197"/>
      <c r="O87" s="198"/>
      <c r="P87" s="199" t="s">
        <v>73</v>
      </c>
      <c r="Q87" s="34">
        <v>3000.0</v>
      </c>
      <c r="R87" s="34"/>
      <c r="S87" s="34"/>
      <c r="T87" s="34"/>
      <c r="U87" s="34"/>
      <c r="V87" s="34"/>
      <c r="W87" s="34"/>
      <c r="X87" s="194">
        <f>SUM(Q87:W87)</f>
        <v>3000</v>
      </c>
      <c r="Y87" s="195"/>
      <c r="Z87" s="196"/>
      <c r="AA87" s="196"/>
      <c r="AB87" s="196"/>
      <c r="AC87" s="197"/>
    </row>
    <row r="88" ht="15.75" customHeight="1">
      <c r="A88" s="174" t="s">
        <v>72</v>
      </c>
      <c r="B88" s="175">
        <f>B87/B103</f>
        <v>0.1923076923</v>
      </c>
      <c r="C88" s="175" t="str">
        <f t="shared" ref="C88:H88" si="65">iferror(C87/C103,)</f>
        <v/>
      </c>
      <c r="D88" s="175" t="str">
        <f t="shared" si="65"/>
        <v/>
      </c>
      <c r="E88" s="175" t="str">
        <f t="shared" si="65"/>
        <v/>
      </c>
      <c r="F88" s="175" t="str">
        <f t="shared" si="65"/>
        <v/>
      </c>
      <c r="G88" s="175" t="str">
        <f t="shared" si="65"/>
        <v/>
      </c>
      <c r="H88" s="175" t="str">
        <f t="shared" si="65"/>
        <v/>
      </c>
      <c r="I88" s="200">
        <f>AVERAGE(B88:H88)</f>
        <v>0.1923076923</v>
      </c>
      <c r="J88" s="201"/>
      <c r="K88" s="202"/>
      <c r="L88" s="202"/>
      <c r="M88" s="202"/>
      <c r="N88" s="203"/>
      <c r="O88" s="204"/>
      <c r="P88" s="174" t="s">
        <v>72</v>
      </c>
      <c r="Q88" s="175">
        <f>Q87/Q103</f>
        <v>0.09803921569</v>
      </c>
      <c r="R88" s="175" t="str">
        <f t="shared" ref="R88:W88" si="66">iferror(R87/R103,)</f>
        <v/>
      </c>
      <c r="S88" s="175" t="str">
        <f t="shared" si="66"/>
        <v/>
      </c>
      <c r="T88" s="175" t="str">
        <f t="shared" si="66"/>
        <v/>
      </c>
      <c r="U88" s="175" t="str">
        <f t="shared" si="66"/>
        <v/>
      </c>
      <c r="V88" s="175" t="str">
        <f t="shared" si="66"/>
        <v/>
      </c>
      <c r="W88" s="175" t="str">
        <f t="shared" si="66"/>
        <v/>
      </c>
      <c r="X88" s="200">
        <f>AVERAGE(Q88:W88)</f>
        <v>0.09803921569</v>
      </c>
      <c r="Y88" s="201"/>
      <c r="Z88" s="202"/>
      <c r="AA88" s="202"/>
      <c r="AB88" s="202"/>
      <c r="AC88" s="203"/>
    </row>
    <row r="89" ht="15.75" customHeight="1">
      <c r="A89" s="171" t="s">
        <v>74</v>
      </c>
      <c r="B89" s="31">
        <v>50000.0</v>
      </c>
      <c r="C89" s="31"/>
      <c r="D89" s="31"/>
      <c r="E89" s="31"/>
      <c r="F89" s="31"/>
      <c r="G89" s="31"/>
      <c r="H89" s="31"/>
      <c r="I89" s="194">
        <f>SUM(B89:H89)</f>
        <v>50000</v>
      </c>
      <c r="J89" s="195"/>
      <c r="K89" s="196"/>
      <c r="L89" s="196"/>
      <c r="M89" s="196"/>
      <c r="N89" s="197"/>
      <c r="O89" s="198"/>
      <c r="P89" s="199" t="s">
        <v>74</v>
      </c>
      <c r="Q89" s="34">
        <v>3000.0</v>
      </c>
      <c r="R89" s="34"/>
      <c r="S89" s="34"/>
      <c r="T89" s="34"/>
      <c r="U89" s="34"/>
      <c r="V89" s="34"/>
      <c r="W89" s="34"/>
      <c r="X89" s="194">
        <f>SUM(Q89:W89)</f>
        <v>3000</v>
      </c>
      <c r="Y89" s="195"/>
      <c r="Z89" s="196"/>
      <c r="AA89" s="196"/>
      <c r="AB89" s="196"/>
      <c r="AC89" s="197"/>
    </row>
    <row r="90" ht="15.75" customHeight="1">
      <c r="A90" s="174" t="s">
        <v>72</v>
      </c>
      <c r="B90" s="175">
        <f>B89/B103</f>
        <v>0.09615384615</v>
      </c>
      <c r="C90" s="175" t="str">
        <f t="shared" ref="C90:H90" si="67">iferror(C89/C103,)</f>
        <v/>
      </c>
      <c r="D90" s="175" t="str">
        <f t="shared" si="67"/>
        <v/>
      </c>
      <c r="E90" s="175" t="str">
        <f t="shared" si="67"/>
        <v/>
      </c>
      <c r="F90" s="175" t="str">
        <f t="shared" si="67"/>
        <v/>
      </c>
      <c r="G90" s="175" t="str">
        <f t="shared" si="67"/>
        <v/>
      </c>
      <c r="H90" s="175" t="str">
        <f t="shared" si="67"/>
        <v/>
      </c>
      <c r="I90" s="200">
        <f>AVERAGE(B90:H90)</f>
        <v>0.09615384615</v>
      </c>
      <c r="J90" s="201"/>
      <c r="K90" s="202"/>
      <c r="L90" s="202"/>
      <c r="M90" s="202"/>
      <c r="N90" s="203"/>
      <c r="O90" s="204"/>
      <c r="P90" s="174" t="s">
        <v>72</v>
      </c>
      <c r="Q90" s="175">
        <f>Q89/Q103</f>
        <v>0.09803921569</v>
      </c>
      <c r="R90" s="175" t="str">
        <f t="shared" ref="R90:W90" si="68">iferror(R89/R103,)</f>
        <v/>
      </c>
      <c r="S90" s="175" t="str">
        <f t="shared" si="68"/>
        <v/>
      </c>
      <c r="T90" s="175" t="str">
        <f t="shared" si="68"/>
        <v/>
      </c>
      <c r="U90" s="175" t="str">
        <f t="shared" si="68"/>
        <v/>
      </c>
      <c r="V90" s="175" t="str">
        <f t="shared" si="68"/>
        <v/>
      </c>
      <c r="W90" s="175" t="str">
        <f t="shared" si="68"/>
        <v/>
      </c>
      <c r="X90" s="200">
        <f>AVERAGE(Q90:W90)</f>
        <v>0.09803921569</v>
      </c>
      <c r="Y90" s="201"/>
      <c r="Z90" s="202"/>
      <c r="AA90" s="202"/>
      <c r="AB90" s="202"/>
      <c r="AC90" s="203"/>
    </row>
    <row r="91" ht="15.75" customHeight="1">
      <c r="A91" s="171" t="s">
        <v>75</v>
      </c>
      <c r="B91" s="31">
        <v>10000.0</v>
      </c>
      <c r="C91" s="31"/>
      <c r="D91" s="31"/>
      <c r="E91" s="31"/>
      <c r="F91" s="31"/>
      <c r="G91" s="31"/>
      <c r="H91" s="31"/>
      <c r="I91" s="194">
        <f>SUM(B91:H91)</f>
        <v>10000</v>
      </c>
      <c r="J91" s="195"/>
      <c r="K91" s="196"/>
      <c r="L91" s="196"/>
      <c r="M91" s="196"/>
      <c r="N91" s="197"/>
      <c r="O91" s="198"/>
      <c r="P91" s="199" t="s">
        <v>75</v>
      </c>
      <c r="Q91" s="34">
        <v>1500.0</v>
      </c>
      <c r="R91" s="34"/>
      <c r="S91" s="34"/>
      <c r="T91" s="34"/>
      <c r="U91" s="34"/>
      <c r="V91" s="34"/>
      <c r="W91" s="34"/>
      <c r="X91" s="194">
        <f>SUM(Q91:W91)</f>
        <v>1500</v>
      </c>
      <c r="Y91" s="195"/>
      <c r="Z91" s="196"/>
      <c r="AA91" s="196"/>
      <c r="AB91" s="196"/>
      <c r="AC91" s="197"/>
    </row>
    <row r="92" ht="15.75" customHeight="1">
      <c r="A92" s="174" t="s">
        <v>72</v>
      </c>
      <c r="B92" s="175">
        <f>B91/B103</f>
        <v>0.01923076923</v>
      </c>
      <c r="C92" s="175" t="str">
        <f t="shared" ref="C92:H92" si="69">iferror(C91/C103,)</f>
        <v/>
      </c>
      <c r="D92" s="175" t="str">
        <f t="shared" si="69"/>
        <v/>
      </c>
      <c r="E92" s="175" t="str">
        <f t="shared" si="69"/>
        <v/>
      </c>
      <c r="F92" s="175" t="str">
        <f t="shared" si="69"/>
        <v/>
      </c>
      <c r="G92" s="175" t="str">
        <f t="shared" si="69"/>
        <v/>
      </c>
      <c r="H92" s="175" t="str">
        <f t="shared" si="69"/>
        <v/>
      </c>
      <c r="I92" s="200">
        <f>AVERAGE(B92:H92)</f>
        <v>0.01923076923</v>
      </c>
      <c r="J92" s="201"/>
      <c r="K92" s="202"/>
      <c r="L92" s="202"/>
      <c r="M92" s="202"/>
      <c r="N92" s="203"/>
      <c r="O92" s="204"/>
      <c r="P92" s="174" t="s">
        <v>72</v>
      </c>
      <c r="Q92" s="175">
        <f>Q91/Q103</f>
        <v>0.04901960784</v>
      </c>
      <c r="R92" s="175" t="str">
        <f t="shared" ref="R92:W92" si="70">iferror(R91/R103,)</f>
        <v/>
      </c>
      <c r="S92" s="175" t="str">
        <f t="shared" si="70"/>
        <v/>
      </c>
      <c r="T92" s="175" t="str">
        <f t="shared" si="70"/>
        <v/>
      </c>
      <c r="U92" s="175" t="str">
        <f t="shared" si="70"/>
        <v/>
      </c>
      <c r="V92" s="175" t="str">
        <f t="shared" si="70"/>
        <v/>
      </c>
      <c r="W92" s="175" t="str">
        <f t="shared" si="70"/>
        <v/>
      </c>
      <c r="X92" s="200">
        <f>AVERAGE(Q92:W92)</f>
        <v>0.04901960784</v>
      </c>
      <c r="Y92" s="201"/>
      <c r="Z92" s="202"/>
      <c r="AA92" s="202"/>
      <c r="AB92" s="202"/>
      <c r="AC92" s="203"/>
    </row>
    <row r="93" ht="15.75" customHeight="1">
      <c r="A93" s="171" t="s">
        <v>76</v>
      </c>
      <c r="B93" s="31">
        <v>20000.0</v>
      </c>
      <c r="C93" s="31"/>
      <c r="D93" s="31"/>
      <c r="E93" s="31"/>
      <c r="F93" s="31"/>
      <c r="G93" s="31"/>
      <c r="H93" s="31"/>
      <c r="I93" s="194">
        <f>SUM(B93:H93)</f>
        <v>20000</v>
      </c>
      <c r="J93" s="195"/>
      <c r="K93" s="196"/>
      <c r="L93" s="196"/>
      <c r="M93" s="196"/>
      <c r="N93" s="197"/>
      <c r="O93" s="198"/>
      <c r="P93" s="199" t="s">
        <v>76</v>
      </c>
      <c r="Q93" s="34">
        <v>500.0</v>
      </c>
      <c r="R93" s="34"/>
      <c r="S93" s="34"/>
      <c r="T93" s="34"/>
      <c r="U93" s="34"/>
      <c r="V93" s="34"/>
      <c r="W93" s="34"/>
      <c r="X93" s="194">
        <f>SUM(Q93:W93)</f>
        <v>500</v>
      </c>
      <c r="Y93" s="195"/>
      <c r="Z93" s="196"/>
      <c r="AA93" s="196"/>
      <c r="AB93" s="196"/>
      <c r="AC93" s="197"/>
    </row>
    <row r="94" ht="15.75" customHeight="1">
      <c r="A94" s="174" t="s">
        <v>72</v>
      </c>
      <c r="B94" s="175">
        <f>B93/B103</f>
        <v>0.03846153846</v>
      </c>
      <c r="C94" s="175" t="str">
        <f t="shared" ref="C94:H94" si="71">iferror(C93/C103,)</f>
        <v/>
      </c>
      <c r="D94" s="175" t="str">
        <f t="shared" si="71"/>
        <v/>
      </c>
      <c r="E94" s="175" t="str">
        <f t="shared" si="71"/>
        <v/>
      </c>
      <c r="F94" s="175" t="str">
        <f t="shared" si="71"/>
        <v/>
      </c>
      <c r="G94" s="175" t="str">
        <f t="shared" si="71"/>
        <v/>
      </c>
      <c r="H94" s="175" t="str">
        <f t="shared" si="71"/>
        <v/>
      </c>
      <c r="I94" s="200">
        <f>AVERAGE(B94:H94)</f>
        <v>0.03846153846</v>
      </c>
      <c r="J94" s="201"/>
      <c r="K94" s="202"/>
      <c r="L94" s="202"/>
      <c r="M94" s="202"/>
      <c r="N94" s="203"/>
      <c r="O94" s="204"/>
      <c r="P94" s="174" t="s">
        <v>72</v>
      </c>
      <c r="Q94" s="175">
        <f>Q93/Q103</f>
        <v>0.01633986928</v>
      </c>
      <c r="R94" s="175" t="str">
        <f t="shared" ref="R94:W94" si="72">iferror(R93/R103,)</f>
        <v/>
      </c>
      <c r="S94" s="175" t="str">
        <f t="shared" si="72"/>
        <v/>
      </c>
      <c r="T94" s="175" t="str">
        <f t="shared" si="72"/>
        <v/>
      </c>
      <c r="U94" s="175" t="str">
        <f t="shared" si="72"/>
        <v/>
      </c>
      <c r="V94" s="175" t="str">
        <f t="shared" si="72"/>
        <v/>
      </c>
      <c r="W94" s="175" t="str">
        <f t="shared" si="72"/>
        <v/>
      </c>
      <c r="X94" s="200">
        <f>AVERAGE(Q94:W94)</f>
        <v>0.01633986928</v>
      </c>
      <c r="Y94" s="201"/>
      <c r="Z94" s="202"/>
      <c r="AA94" s="202"/>
      <c r="AB94" s="202"/>
      <c r="AC94" s="203"/>
    </row>
    <row r="95" ht="15.75" customHeight="1">
      <c r="A95" s="171" t="s">
        <v>77</v>
      </c>
      <c r="B95" s="31">
        <v>2000.0</v>
      </c>
      <c r="C95" s="31"/>
      <c r="D95" s="31"/>
      <c r="E95" s="31"/>
      <c r="F95" s="31"/>
      <c r="G95" s="31"/>
      <c r="H95" s="31"/>
      <c r="I95" s="194">
        <f>SUM(B95:H95)</f>
        <v>2000</v>
      </c>
      <c r="J95" s="195"/>
      <c r="K95" s="196"/>
      <c r="L95" s="196"/>
      <c r="M95" s="196"/>
      <c r="N95" s="197"/>
      <c r="O95" s="198"/>
      <c r="P95" s="199" t="s">
        <v>77</v>
      </c>
      <c r="Q95" s="34">
        <v>1000.0</v>
      </c>
      <c r="R95" s="34"/>
      <c r="S95" s="34"/>
      <c r="T95" s="34"/>
      <c r="U95" s="34"/>
      <c r="V95" s="34"/>
      <c r="W95" s="34"/>
      <c r="X95" s="194">
        <f>SUM(Q95:W95)</f>
        <v>1000</v>
      </c>
      <c r="Y95" s="195"/>
      <c r="Z95" s="196"/>
      <c r="AA95" s="196"/>
      <c r="AB95" s="196"/>
      <c r="AC95" s="197"/>
    </row>
    <row r="96" ht="15.75" customHeight="1">
      <c r="A96" s="174" t="s">
        <v>72</v>
      </c>
      <c r="B96" s="175">
        <f>B95/B103</f>
        <v>0.003846153846</v>
      </c>
      <c r="C96" s="175" t="str">
        <f t="shared" ref="C96:H96" si="73">iferror(C95/C103,)</f>
        <v/>
      </c>
      <c r="D96" s="175" t="str">
        <f t="shared" si="73"/>
        <v/>
      </c>
      <c r="E96" s="175" t="str">
        <f t="shared" si="73"/>
        <v/>
      </c>
      <c r="F96" s="175" t="str">
        <f t="shared" si="73"/>
        <v/>
      </c>
      <c r="G96" s="175" t="str">
        <f t="shared" si="73"/>
        <v/>
      </c>
      <c r="H96" s="175" t="str">
        <f t="shared" si="73"/>
        <v/>
      </c>
      <c r="I96" s="200">
        <f>AVERAGE(B96:H96)</f>
        <v>0.003846153846</v>
      </c>
      <c r="J96" s="201"/>
      <c r="K96" s="202"/>
      <c r="L96" s="202"/>
      <c r="M96" s="202"/>
      <c r="N96" s="203"/>
      <c r="O96" s="204"/>
      <c r="P96" s="174" t="s">
        <v>72</v>
      </c>
      <c r="Q96" s="175">
        <f>Q95/Q103</f>
        <v>0.03267973856</v>
      </c>
      <c r="R96" s="175" t="str">
        <f t="shared" ref="R96:W96" si="74">iferror(R95/R103,)</f>
        <v/>
      </c>
      <c r="S96" s="175" t="str">
        <f t="shared" si="74"/>
        <v/>
      </c>
      <c r="T96" s="175" t="str">
        <f t="shared" si="74"/>
        <v/>
      </c>
      <c r="U96" s="175" t="str">
        <f t="shared" si="74"/>
        <v/>
      </c>
      <c r="V96" s="175" t="str">
        <f t="shared" si="74"/>
        <v/>
      </c>
      <c r="W96" s="175" t="str">
        <f t="shared" si="74"/>
        <v/>
      </c>
      <c r="X96" s="200">
        <f>AVERAGE(Q96:W96)</f>
        <v>0.03267973856</v>
      </c>
      <c r="Y96" s="201"/>
      <c r="Z96" s="202"/>
      <c r="AA96" s="202"/>
      <c r="AB96" s="202"/>
      <c r="AC96" s="203"/>
    </row>
    <row r="97" ht="15.75" customHeight="1">
      <c r="A97" s="171" t="s">
        <v>78</v>
      </c>
      <c r="B97" s="31">
        <v>35000.0</v>
      </c>
      <c r="C97" s="31"/>
      <c r="D97" s="31"/>
      <c r="E97" s="31"/>
      <c r="F97" s="31"/>
      <c r="G97" s="31"/>
      <c r="H97" s="31"/>
      <c r="I97" s="194">
        <f>SUM(B97:H97)</f>
        <v>35000</v>
      </c>
      <c r="J97" s="195"/>
      <c r="K97" s="196"/>
      <c r="L97" s="196"/>
      <c r="M97" s="196"/>
      <c r="N97" s="197"/>
      <c r="O97" s="198"/>
      <c r="P97" s="199" t="s">
        <v>78</v>
      </c>
      <c r="Q97" s="34">
        <v>1000.0</v>
      </c>
      <c r="R97" s="34"/>
      <c r="S97" s="34"/>
      <c r="T97" s="34"/>
      <c r="U97" s="34"/>
      <c r="V97" s="34"/>
      <c r="W97" s="34"/>
      <c r="X97" s="194">
        <f>SUM(Q97:W97)</f>
        <v>1000</v>
      </c>
      <c r="Y97" s="195"/>
      <c r="Z97" s="196"/>
      <c r="AA97" s="196"/>
      <c r="AB97" s="196"/>
      <c r="AC97" s="197"/>
    </row>
    <row r="98" ht="15.75" customHeight="1">
      <c r="A98" s="174" t="s">
        <v>72</v>
      </c>
      <c r="B98" s="175">
        <f>B97/B103</f>
        <v>0.06730769231</v>
      </c>
      <c r="C98" s="175" t="str">
        <f t="shared" ref="C98:H98" si="75">iferror(C97/C103,)</f>
        <v/>
      </c>
      <c r="D98" s="175" t="str">
        <f t="shared" si="75"/>
        <v/>
      </c>
      <c r="E98" s="175" t="str">
        <f t="shared" si="75"/>
        <v/>
      </c>
      <c r="F98" s="175" t="str">
        <f t="shared" si="75"/>
        <v/>
      </c>
      <c r="G98" s="175" t="str">
        <f t="shared" si="75"/>
        <v/>
      </c>
      <c r="H98" s="175" t="str">
        <f t="shared" si="75"/>
        <v/>
      </c>
      <c r="I98" s="200">
        <f>AVERAGE(B98:H98)</f>
        <v>0.06730769231</v>
      </c>
      <c r="J98" s="201"/>
      <c r="K98" s="202"/>
      <c r="L98" s="202"/>
      <c r="M98" s="202"/>
      <c r="N98" s="203"/>
      <c r="O98" s="204"/>
      <c r="P98" s="174" t="s">
        <v>72</v>
      </c>
      <c r="Q98" s="175">
        <f>Q97/Q103</f>
        <v>0.03267973856</v>
      </c>
      <c r="R98" s="175" t="str">
        <f t="shared" ref="R98:W98" si="76">iferror(R97/R103,)</f>
        <v/>
      </c>
      <c r="S98" s="175" t="str">
        <f t="shared" si="76"/>
        <v/>
      </c>
      <c r="T98" s="175" t="str">
        <f t="shared" si="76"/>
        <v/>
      </c>
      <c r="U98" s="175" t="str">
        <f t="shared" si="76"/>
        <v/>
      </c>
      <c r="V98" s="175" t="str">
        <f t="shared" si="76"/>
        <v/>
      </c>
      <c r="W98" s="175" t="str">
        <f t="shared" si="76"/>
        <v/>
      </c>
      <c r="X98" s="200">
        <f>AVERAGE(Q98:W98)</f>
        <v>0.03267973856</v>
      </c>
      <c r="Y98" s="201"/>
      <c r="Z98" s="202"/>
      <c r="AA98" s="202"/>
      <c r="AB98" s="202"/>
      <c r="AC98" s="203"/>
    </row>
    <row r="99" ht="15.75" customHeight="1">
      <c r="A99" s="171" t="s">
        <v>79</v>
      </c>
      <c r="B99" s="31">
        <v>2000.0</v>
      </c>
      <c r="C99" s="31"/>
      <c r="D99" s="31"/>
      <c r="E99" s="31"/>
      <c r="F99" s="31"/>
      <c r="G99" s="31"/>
      <c r="H99" s="31"/>
      <c r="I99" s="194">
        <f>SUM(B99:H99)</f>
        <v>2000</v>
      </c>
      <c r="J99" s="195"/>
      <c r="K99" s="196"/>
      <c r="L99" s="196"/>
      <c r="M99" s="196"/>
      <c r="N99" s="197"/>
      <c r="O99" s="198"/>
      <c r="P99" s="199" t="s">
        <v>79</v>
      </c>
      <c r="Q99" s="34">
        <v>500.0</v>
      </c>
      <c r="R99" s="34"/>
      <c r="S99" s="34"/>
      <c r="T99" s="34"/>
      <c r="U99" s="34"/>
      <c r="V99" s="34"/>
      <c r="W99" s="34"/>
      <c r="X99" s="194">
        <f>SUM(Q99:W99)</f>
        <v>500</v>
      </c>
      <c r="Y99" s="195"/>
      <c r="Z99" s="196"/>
      <c r="AA99" s="196"/>
      <c r="AB99" s="196"/>
      <c r="AC99" s="197"/>
    </row>
    <row r="100" ht="15.75" customHeight="1">
      <c r="A100" s="174" t="s">
        <v>72</v>
      </c>
      <c r="B100" s="175">
        <f>B99/B103</f>
        <v>0.003846153846</v>
      </c>
      <c r="C100" s="175" t="str">
        <f t="shared" ref="C100:H100" si="77">iferror(C99/C103,)</f>
        <v/>
      </c>
      <c r="D100" s="175" t="str">
        <f t="shared" si="77"/>
        <v/>
      </c>
      <c r="E100" s="175" t="str">
        <f t="shared" si="77"/>
        <v/>
      </c>
      <c r="F100" s="175" t="str">
        <f t="shared" si="77"/>
        <v/>
      </c>
      <c r="G100" s="175" t="str">
        <f t="shared" si="77"/>
        <v/>
      </c>
      <c r="H100" s="175" t="str">
        <f t="shared" si="77"/>
        <v/>
      </c>
      <c r="I100" s="200">
        <f>AVERAGE(B100:H100)</f>
        <v>0.003846153846</v>
      </c>
      <c r="J100" s="201"/>
      <c r="K100" s="202"/>
      <c r="L100" s="202"/>
      <c r="M100" s="202"/>
      <c r="N100" s="203"/>
      <c r="O100" s="204"/>
      <c r="P100" s="174" t="s">
        <v>72</v>
      </c>
      <c r="Q100" s="175">
        <f>Q99/Q103</f>
        <v>0.01633986928</v>
      </c>
      <c r="R100" s="175" t="str">
        <f t="shared" ref="R100:W100" si="78">iferror(R99/R103,)</f>
        <v/>
      </c>
      <c r="S100" s="175" t="str">
        <f t="shared" si="78"/>
        <v/>
      </c>
      <c r="T100" s="175" t="str">
        <f t="shared" si="78"/>
        <v/>
      </c>
      <c r="U100" s="175" t="str">
        <f t="shared" si="78"/>
        <v/>
      </c>
      <c r="V100" s="175" t="str">
        <f t="shared" si="78"/>
        <v/>
      </c>
      <c r="W100" s="175" t="str">
        <f t="shared" si="78"/>
        <v/>
      </c>
      <c r="X100" s="200">
        <f>AVERAGE(Q100:W100)</f>
        <v>0.01633986928</v>
      </c>
      <c r="Y100" s="201"/>
      <c r="Z100" s="202"/>
      <c r="AA100" s="202"/>
      <c r="AB100" s="202"/>
      <c r="AC100" s="203"/>
    </row>
    <row r="101" ht="15.75" customHeight="1">
      <c r="A101" s="171" t="s">
        <v>80</v>
      </c>
      <c r="B101" s="31">
        <v>1000.0</v>
      </c>
      <c r="C101" s="31"/>
      <c r="D101" s="31"/>
      <c r="E101" s="31"/>
      <c r="F101" s="31"/>
      <c r="G101" s="31"/>
      <c r="H101" s="31"/>
      <c r="I101" s="194">
        <f>SUM(B101:H101)</f>
        <v>1000</v>
      </c>
      <c r="J101" s="195"/>
      <c r="K101" s="196"/>
      <c r="L101" s="196"/>
      <c r="M101" s="196"/>
      <c r="N101" s="197"/>
      <c r="O101" s="198"/>
      <c r="P101" s="199" t="s">
        <v>80</v>
      </c>
      <c r="Q101" s="34">
        <v>100.0</v>
      </c>
      <c r="R101" s="34"/>
      <c r="S101" s="34"/>
      <c r="T101" s="34"/>
      <c r="U101" s="34"/>
      <c r="V101" s="34"/>
      <c r="W101" s="34"/>
      <c r="X101" s="194">
        <f>SUM(Q101:W101)</f>
        <v>100</v>
      </c>
      <c r="Y101" s="195"/>
      <c r="Z101" s="196"/>
      <c r="AA101" s="196"/>
      <c r="AB101" s="196"/>
      <c r="AC101" s="197"/>
    </row>
    <row r="102" ht="15.75" customHeight="1">
      <c r="A102" s="174" t="s">
        <v>72</v>
      </c>
      <c r="B102" s="175">
        <f>B101/B103</f>
        <v>0.001923076923</v>
      </c>
      <c r="C102" s="175" t="str">
        <f t="shared" ref="C102:H102" si="79">iferror(C101/C103,)</f>
        <v/>
      </c>
      <c r="D102" s="175" t="str">
        <f t="shared" si="79"/>
        <v/>
      </c>
      <c r="E102" s="175" t="str">
        <f t="shared" si="79"/>
        <v/>
      </c>
      <c r="F102" s="175" t="str">
        <f t="shared" si="79"/>
        <v/>
      </c>
      <c r="G102" s="175" t="str">
        <f t="shared" si="79"/>
        <v/>
      </c>
      <c r="H102" s="175" t="str">
        <f t="shared" si="79"/>
        <v/>
      </c>
      <c r="I102" s="200">
        <f>AVERAGE(B102:H102)</f>
        <v>0.001923076923</v>
      </c>
      <c r="J102" s="201"/>
      <c r="K102" s="202"/>
      <c r="L102" s="202"/>
      <c r="M102" s="202"/>
      <c r="N102" s="203"/>
      <c r="O102" s="204"/>
      <c r="P102" s="174" t="s">
        <v>72</v>
      </c>
      <c r="Q102" s="175">
        <f>Q101/Q103</f>
        <v>0.003267973856</v>
      </c>
      <c r="R102" s="175" t="str">
        <f t="shared" ref="R102:W102" si="80">iferror(R101/R103)</f>
        <v/>
      </c>
      <c r="S102" s="175" t="str">
        <f t="shared" si="80"/>
        <v/>
      </c>
      <c r="T102" s="175" t="str">
        <f t="shared" si="80"/>
        <v/>
      </c>
      <c r="U102" s="175" t="str">
        <f t="shared" si="80"/>
        <v/>
      </c>
      <c r="V102" s="175" t="str">
        <f t="shared" si="80"/>
        <v/>
      </c>
      <c r="W102" s="175" t="str">
        <f t="shared" si="80"/>
        <v/>
      </c>
      <c r="X102" s="200">
        <f>AVERAGE(Q102:W102)</f>
        <v>0.003267973856</v>
      </c>
      <c r="Y102" s="201"/>
      <c r="Z102" s="202"/>
      <c r="AA102" s="202"/>
      <c r="AB102" s="202"/>
      <c r="AC102" s="203"/>
    </row>
    <row r="103" ht="15.75" customHeight="1">
      <c r="A103" s="179" t="s">
        <v>69</v>
      </c>
      <c r="B103" s="180">
        <f t="shared" ref="B103:H103" si="81">B85+B87+B89+B91+B93+B95+B97+B99+B101</f>
        <v>520000</v>
      </c>
      <c r="C103" s="180">
        <f t="shared" si="81"/>
        <v>0</v>
      </c>
      <c r="D103" s="180">
        <f t="shared" si="81"/>
        <v>0</v>
      </c>
      <c r="E103" s="180">
        <f t="shared" si="81"/>
        <v>0</v>
      </c>
      <c r="F103" s="180">
        <f t="shared" si="81"/>
        <v>0</v>
      </c>
      <c r="G103" s="180">
        <f t="shared" si="81"/>
        <v>0</v>
      </c>
      <c r="H103" s="180">
        <f t="shared" si="81"/>
        <v>0</v>
      </c>
      <c r="I103" s="205">
        <f>SUM(B103:H103)</f>
        <v>520000</v>
      </c>
      <c r="J103" s="206"/>
      <c r="K103" s="207"/>
      <c r="L103" s="207"/>
      <c r="M103" s="207"/>
      <c r="N103" s="208"/>
      <c r="O103" s="209"/>
      <c r="P103" s="179" t="s">
        <v>69</v>
      </c>
      <c r="Q103" s="180">
        <f t="shared" ref="Q103:W103" si="82">Q85+Q87+Q89+Q91+Q93+Q95+Q97+Q99+Q101</f>
        <v>30600</v>
      </c>
      <c r="R103" s="180">
        <f t="shared" si="82"/>
        <v>0</v>
      </c>
      <c r="S103" s="180">
        <f t="shared" si="82"/>
        <v>0</v>
      </c>
      <c r="T103" s="180">
        <f t="shared" si="82"/>
        <v>0</v>
      </c>
      <c r="U103" s="180">
        <f t="shared" si="82"/>
        <v>0</v>
      </c>
      <c r="V103" s="180">
        <f t="shared" si="82"/>
        <v>0</v>
      </c>
      <c r="W103" s="180">
        <f t="shared" si="82"/>
        <v>0</v>
      </c>
      <c r="X103" s="205">
        <f>SUM(Q103:W103)</f>
        <v>30600</v>
      </c>
      <c r="Y103" s="206"/>
      <c r="Z103" s="207"/>
      <c r="AA103" s="207"/>
      <c r="AB103" s="207"/>
      <c r="AC103" s="208"/>
    </row>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3.0"/>
    <col customWidth="1" min="2" max="2" width="15.57"/>
    <col customWidth="1" min="3" max="6" width="14.43"/>
    <col customWidth="1" min="14" max="14" width="18.57"/>
    <col customWidth="1" min="16" max="16" width="29.57"/>
    <col customWidth="1" min="17" max="17" width="22.0"/>
    <col customWidth="1" min="23" max="23" width="15.71"/>
    <col customWidth="1" min="31" max="31" width="30.71"/>
    <col customWidth="1" min="46" max="46" width="39.57"/>
  </cols>
  <sheetData>
    <row r="1" ht="15.75" customHeight="1">
      <c r="A1" s="155"/>
      <c r="B1" s="110"/>
      <c r="C1" s="110"/>
      <c r="D1" s="110"/>
      <c r="E1" s="110"/>
      <c r="F1" s="110"/>
      <c r="G1" s="110"/>
      <c r="H1" s="110"/>
      <c r="I1" s="110"/>
      <c r="J1" s="110"/>
      <c r="K1" s="110"/>
      <c r="L1" s="110"/>
      <c r="M1" s="110"/>
      <c r="N1" s="111"/>
      <c r="O1" s="210"/>
      <c r="P1" s="155"/>
      <c r="Q1" s="110"/>
      <c r="R1" s="110"/>
      <c r="S1" s="110"/>
      <c r="T1" s="110"/>
      <c r="U1" s="110"/>
      <c r="V1" s="110"/>
      <c r="W1" s="110"/>
      <c r="X1" s="110"/>
      <c r="Y1" s="110"/>
      <c r="Z1" s="110"/>
      <c r="AA1" s="110"/>
      <c r="AB1" s="110"/>
      <c r="AC1" s="111"/>
      <c r="AD1" s="211"/>
      <c r="AE1" s="212"/>
      <c r="AF1" s="213"/>
      <c r="AG1" s="213"/>
      <c r="AH1" s="213"/>
      <c r="AI1" s="213"/>
      <c r="AJ1" s="213"/>
      <c r="AK1" s="213"/>
      <c r="AL1" s="213"/>
      <c r="AM1" s="213"/>
      <c r="AN1" s="213"/>
      <c r="AO1" s="213"/>
      <c r="AP1" s="213"/>
      <c r="AQ1" s="213"/>
      <c r="AR1" s="214"/>
      <c r="AS1" s="211"/>
      <c r="AT1" s="155"/>
      <c r="AU1" s="110"/>
      <c r="AV1" s="110"/>
      <c r="AW1" s="110"/>
      <c r="AX1" s="110"/>
      <c r="AY1" s="110"/>
      <c r="AZ1" s="110"/>
      <c r="BA1" s="110"/>
      <c r="BB1" s="110"/>
      <c r="BC1" s="110"/>
      <c r="BD1" s="110"/>
      <c r="BE1" s="110"/>
      <c r="BF1" s="110"/>
      <c r="BG1" s="111"/>
    </row>
    <row r="2" ht="15.75" customHeight="1">
      <c r="A2" s="157"/>
      <c r="B2" s="11" t="s">
        <v>87</v>
      </c>
      <c r="C2" s="12"/>
      <c r="D2" s="12"/>
      <c r="E2" s="12"/>
      <c r="F2" s="12"/>
      <c r="G2" s="12"/>
      <c r="H2" s="12"/>
      <c r="I2" s="12"/>
      <c r="J2" s="12"/>
      <c r="K2" s="12"/>
      <c r="L2" s="12"/>
      <c r="M2" s="12"/>
      <c r="N2" s="113"/>
      <c r="O2" s="215"/>
      <c r="P2" s="157"/>
      <c r="Q2" s="11" t="s">
        <v>87</v>
      </c>
      <c r="R2" s="12"/>
      <c r="S2" s="12"/>
      <c r="T2" s="12"/>
      <c r="U2" s="12"/>
      <c r="V2" s="12"/>
      <c r="W2" s="12"/>
      <c r="X2" s="12"/>
      <c r="Y2" s="12"/>
      <c r="Z2" s="12"/>
      <c r="AA2" s="12"/>
      <c r="AB2" s="12"/>
      <c r="AC2" s="113"/>
      <c r="AD2" s="216"/>
      <c r="AE2" s="217"/>
      <c r="AF2" s="218" t="s">
        <v>87</v>
      </c>
      <c r="AG2" s="219"/>
      <c r="AH2" s="220"/>
      <c r="AI2" s="220"/>
      <c r="AJ2" s="220"/>
      <c r="AK2" s="220"/>
      <c r="AL2" s="220"/>
      <c r="AM2" s="220"/>
      <c r="AN2" s="220"/>
      <c r="AO2" s="220"/>
      <c r="AP2" s="220"/>
      <c r="AQ2" s="220"/>
      <c r="AR2" s="221"/>
      <c r="AS2" s="216"/>
      <c r="AT2" s="157"/>
      <c r="AU2" s="11" t="s">
        <v>87</v>
      </c>
      <c r="AV2" s="12"/>
      <c r="AW2" s="12"/>
      <c r="AX2" s="12"/>
      <c r="AY2" s="12"/>
      <c r="AZ2" s="12"/>
      <c r="BA2" s="12"/>
      <c r="BB2" s="12"/>
      <c r="BC2" s="12"/>
      <c r="BD2" s="12"/>
      <c r="BE2" s="12"/>
      <c r="BF2" s="12"/>
      <c r="BG2" s="113"/>
    </row>
    <row r="3" ht="30.75" customHeight="1">
      <c r="A3" s="114"/>
      <c r="B3" s="222" t="s">
        <v>88</v>
      </c>
      <c r="C3" s="15"/>
      <c r="D3" s="15"/>
      <c r="E3" s="15"/>
      <c r="F3" s="15"/>
      <c r="G3" s="15"/>
      <c r="H3" s="15"/>
      <c r="I3" s="15"/>
      <c r="J3" s="15"/>
      <c r="K3" s="15"/>
      <c r="L3" s="15"/>
      <c r="M3" s="15"/>
      <c r="N3" s="115"/>
      <c r="O3" s="215"/>
      <c r="P3" s="114"/>
      <c r="Q3" s="15" t="s">
        <v>89</v>
      </c>
      <c r="R3" s="15"/>
      <c r="S3" s="15"/>
      <c r="T3" s="15"/>
      <c r="U3" s="15"/>
      <c r="V3" s="15"/>
      <c r="W3" s="15"/>
      <c r="X3" s="15"/>
      <c r="Y3" s="15"/>
      <c r="Z3" s="15"/>
      <c r="AA3" s="15"/>
      <c r="AB3" s="15"/>
      <c r="AC3" s="115"/>
      <c r="AD3" s="216"/>
      <c r="AE3" s="223"/>
      <c r="AF3" s="224" t="s">
        <v>90</v>
      </c>
      <c r="AG3" s="225"/>
      <c r="AH3" s="225"/>
      <c r="AI3" s="225"/>
      <c r="AJ3" s="225"/>
      <c r="AK3" s="225"/>
      <c r="AL3" s="225"/>
      <c r="AM3" s="225"/>
      <c r="AN3" s="225"/>
      <c r="AO3" s="225"/>
      <c r="AP3" s="225"/>
      <c r="AQ3" s="225"/>
      <c r="AR3" s="226"/>
      <c r="AS3" s="216"/>
      <c r="AT3" s="114"/>
      <c r="AU3" s="222" t="s">
        <v>91</v>
      </c>
      <c r="AV3" s="15"/>
      <c r="AW3" s="15"/>
      <c r="AX3" s="15"/>
      <c r="AY3" s="15"/>
      <c r="AZ3" s="15"/>
      <c r="BA3" s="15"/>
      <c r="BB3" s="15"/>
      <c r="BC3" s="15"/>
      <c r="BD3" s="222"/>
      <c r="BE3" s="15"/>
      <c r="BF3" s="15"/>
      <c r="BG3" s="115"/>
    </row>
    <row r="4" ht="15.75" customHeight="1">
      <c r="A4" s="116"/>
      <c r="B4" s="117"/>
      <c r="C4" s="117"/>
      <c r="D4" s="117"/>
      <c r="E4" s="117"/>
      <c r="F4" s="117"/>
      <c r="G4" s="117"/>
      <c r="H4" s="117"/>
      <c r="I4" s="117"/>
      <c r="J4" s="117"/>
      <c r="K4" s="117"/>
      <c r="L4" s="117"/>
      <c r="M4" s="117"/>
      <c r="N4" s="118"/>
      <c r="O4" s="215"/>
      <c r="P4" s="116"/>
      <c r="Q4" s="117"/>
      <c r="R4" s="117"/>
      <c r="S4" s="117"/>
      <c r="T4" s="117"/>
      <c r="U4" s="117"/>
      <c r="V4" s="117"/>
      <c r="W4" s="117"/>
      <c r="X4" s="117"/>
      <c r="Y4" s="117"/>
      <c r="Z4" s="117"/>
      <c r="AA4" s="117"/>
      <c r="AB4" s="117"/>
      <c r="AC4" s="118"/>
      <c r="AD4" s="198"/>
      <c r="AE4" s="217"/>
      <c r="AF4" s="220"/>
      <c r="AG4" s="220"/>
      <c r="AH4" s="220"/>
      <c r="AI4" s="220"/>
      <c r="AJ4" s="220"/>
      <c r="AK4" s="220"/>
      <c r="AL4" s="220"/>
      <c r="AM4" s="220"/>
      <c r="AN4" s="220"/>
      <c r="AO4" s="220"/>
      <c r="AP4" s="220"/>
      <c r="AQ4" s="220"/>
      <c r="AR4" s="221"/>
      <c r="AS4" s="198"/>
      <c r="AT4" s="116"/>
      <c r="AU4" s="117"/>
      <c r="AV4" s="117"/>
      <c r="AW4" s="117"/>
      <c r="AX4" s="117"/>
      <c r="AY4" s="117"/>
      <c r="AZ4" s="117"/>
      <c r="BA4" s="117"/>
      <c r="BB4" s="117"/>
      <c r="BC4" s="117"/>
      <c r="BD4" s="117"/>
      <c r="BE4" s="117"/>
      <c r="BF4" s="117"/>
      <c r="BG4" s="118"/>
    </row>
    <row r="5" ht="15.75" customHeight="1">
      <c r="A5" s="89"/>
      <c r="B5" s="91"/>
      <c r="C5" s="91"/>
      <c r="D5" s="91"/>
      <c r="E5" s="91"/>
      <c r="F5" s="91"/>
      <c r="G5" s="91"/>
      <c r="H5" s="91"/>
      <c r="I5" s="91"/>
      <c r="J5" s="91"/>
      <c r="K5" s="91"/>
      <c r="L5" s="91"/>
      <c r="M5" s="91"/>
      <c r="N5" s="92"/>
      <c r="O5" s="215"/>
      <c r="P5" s="89"/>
      <c r="Q5" s="91"/>
      <c r="R5" s="91"/>
      <c r="S5" s="91"/>
      <c r="T5" s="91"/>
      <c r="U5" s="91"/>
      <c r="V5" s="91"/>
      <c r="W5" s="91"/>
      <c r="X5" s="91"/>
      <c r="Y5" s="91"/>
      <c r="Z5" s="91"/>
      <c r="AA5" s="91"/>
      <c r="AB5" s="91"/>
      <c r="AC5" s="92"/>
      <c r="AD5" s="198"/>
      <c r="AE5" s="217"/>
      <c r="AF5" s="220"/>
      <c r="AG5" s="220"/>
      <c r="AH5" s="220"/>
      <c r="AI5" s="220"/>
      <c r="AJ5" s="220"/>
      <c r="AK5" s="220"/>
      <c r="AL5" s="220"/>
      <c r="AM5" s="220"/>
      <c r="AN5" s="220"/>
      <c r="AO5" s="220"/>
      <c r="AP5" s="220"/>
      <c r="AQ5" s="220"/>
      <c r="AR5" s="221"/>
      <c r="AS5" s="198"/>
      <c r="AT5" s="89"/>
      <c r="AU5" s="91"/>
      <c r="AV5" s="91"/>
      <c r="AW5" s="91"/>
      <c r="AX5" s="91"/>
      <c r="AY5" s="91"/>
      <c r="AZ5" s="91"/>
      <c r="BA5" s="91"/>
      <c r="BB5" s="91"/>
      <c r="BC5" s="91"/>
      <c r="BD5" s="91"/>
      <c r="BE5" s="91"/>
      <c r="BF5" s="91"/>
      <c r="BG5" s="92"/>
    </row>
    <row r="6" ht="15.75" customHeight="1">
      <c r="A6" s="89"/>
      <c r="B6" s="91"/>
      <c r="C6" s="91"/>
      <c r="D6" s="91"/>
      <c r="E6" s="91"/>
      <c r="F6" s="91"/>
      <c r="G6" s="91"/>
      <c r="H6" s="91"/>
      <c r="I6" s="91"/>
      <c r="J6" s="91"/>
      <c r="K6" s="91"/>
      <c r="L6" s="91"/>
      <c r="M6" s="91"/>
      <c r="N6" s="92"/>
      <c r="O6" s="215"/>
      <c r="P6" s="89"/>
      <c r="Q6" s="91"/>
      <c r="R6" s="91"/>
      <c r="S6" s="91"/>
      <c r="T6" s="91"/>
      <c r="U6" s="91"/>
      <c r="V6" s="91"/>
      <c r="W6" s="91"/>
      <c r="X6" s="91"/>
      <c r="Y6" s="91"/>
      <c r="Z6" s="91"/>
      <c r="AA6" s="91"/>
      <c r="AB6" s="91"/>
      <c r="AC6" s="92"/>
      <c r="AD6" s="198"/>
      <c r="AE6" s="217"/>
      <c r="AF6" s="220"/>
      <c r="AG6" s="220"/>
      <c r="AH6" s="220"/>
      <c r="AI6" s="220"/>
      <c r="AJ6" s="220"/>
      <c r="AK6" s="220"/>
      <c r="AL6" s="220"/>
      <c r="AM6" s="220"/>
      <c r="AN6" s="220"/>
      <c r="AO6" s="220"/>
      <c r="AP6" s="220"/>
      <c r="AQ6" s="220"/>
      <c r="AR6" s="221"/>
      <c r="AS6" s="198"/>
      <c r="AT6" s="89"/>
      <c r="AU6" s="91"/>
      <c r="AV6" s="91"/>
      <c r="AW6" s="91"/>
      <c r="AX6" s="91"/>
      <c r="AY6" s="91"/>
      <c r="AZ6" s="91"/>
      <c r="BA6" s="91"/>
      <c r="BB6" s="91"/>
      <c r="BC6" s="91"/>
      <c r="BD6" s="91"/>
      <c r="BE6" s="91"/>
      <c r="BF6" s="91"/>
      <c r="BG6" s="92"/>
    </row>
    <row r="7" ht="15.75" customHeight="1">
      <c r="A7" s="89"/>
      <c r="B7" s="91"/>
      <c r="C7" s="91"/>
      <c r="D7" s="91"/>
      <c r="E7" s="91"/>
      <c r="F7" s="91"/>
      <c r="G7" s="91"/>
      <c r="H7" s="91"/>
      <c r="I7" s="91"/>
      <c r="J7" s="91"/>
      <c r="K7" s="91"/>
      <c r="L7" s="91"/>
      <c r="M7" s="91"/>
      <c r="N7" s="92"/>
      <c r="O7" s="215"/>
      <c r="P7" s="89"/>
      <c r="Q7" s="91"/>
      <c r="R7" s="91"/>
      <c r="S7" s="91"/>
      <c r="T7" s="91"/>
      <c r="U7" s="91"/>
      <c r="V7" s="91"/>
      <c r="W7" s="91"/>
      <c r="X7" s="91"/>
      <c r="Y7" s="91"/>
      <c r="Z7" s="91"/>
      <c r="AA7" s="91"/>
      <c r="AB7" s="91"/>
      <c r="AC7" s="92"/>
      <c r="AD7" s="198"/>
      <c r="AE7" s="217"/>
      <c r="AF7" s="220"/>
      <c r="AG7" s="220"/>
      <c r="AH7" s="220"/>
      <c r="AI7" s="220"/>
      <c r="AJ7" s="220"/>
      <c r="AK7" s="220"/>
      <c r="AL7" s="220"/>
      <c r="AM7" s="220"/>
      <c r="AN7" s="220"/>
      <c r="AO7" s="220"/>
      <c r="AP7" s="220"/>
      <c r="AQ7" s="220"/>
      <c r="AR7" s="221"/>
      <c r="AS7" s="198"/>
      <c r="AT7" s="89"/>
      <c r="AU7" s="91"/>
      <c r="AV7" s="91"/>
      <c r="AW7" s="91"/>
      <c r="AX7" s="91"/>
      <c r="AY7" s="91"/>
      <c r="AZ7" s="91"/>
      <c r="BA7" s="91"/>
      <c r="BB7" s="91"/>
      <c r="BC7" s="91"/>
      <c r="BD7" s="91"/>
      <c r="BE7" s="91"/>
      <c r="BF7" s="91"/>
      <c r="BG7" s="92"/>
    </row>
    <row r="8" ht="15.75" customHeight="1">
      <c r="A8" s="89"/>
      <c r="B8" s="91"/>
      <c r="C8" s="91"/>
      <c r="D8" s="91"/>
      <c r="E8" s="91"/>
      <c r="F8" s="91"/>
      <c r="G8" s="91"/>
      <c r="H8" s="91"/>
      <c r="I8" s="91"/>
      <c r="J8" s="91"/>
      <c r="K8" s="91"/>
      <c r="L8" s="91"/>
      <c r="M8" s="91"/>
      <c r="N8" s="92"/>
      <c r="O8" s="215"/>
      <c r="P8" s="89"/>
      <c r="Q8" s="91"/>
      <c r="R8" s="91"/>
      <c r="S8" s="91"/>
      <c r="T8" s="91"/>
      <c r="U8" s="91"/>
      <c r="V8" s="91"/>
      <c r="W8" s="91"/>
      <c r="X8" s="91"/>
      <c r="Y8" s="91"/>
      <c r="Z8" s="91"/>
      <c r="AA8" s="91"/>
      <c r="AB8" s="91"/>
      <c r="AC8" s="92"/>
      <c r="AD8" s="198"/>
      <c r="AE8" s="217"/>
      <c r="AF8" s="220"/>
      <c r="AG8" s="220"/>
      <c r="AH8" s="220"/>
      <c r="AI8" s="220"/>
      <c r="AJ8" s="220"/>
      <c r="AK8" s="220"/>
      <c r="AL8" s="220"/>
      <c r="AM8" s="220"/>
      <c r="AN8" s="220"/>
      <c r="AO8" s="220"/>
      <c r="AP8" s="220"/>
      <c r="AQ8" s="220"/>
      <c r="AR8" s="221"/>
      <c r="AS8" s="198"/>
      <c r="AT8" s="89"/>
      <c r="AU8" s="91"/>
      <c r="AV8" s="91"/>
      <c r="AW8" s="91"/>
      <c r="AX8" s="91"/>
      <c r="AY8" s="91"/>
      <c r="AZ8" s="91"/>
      <c r="BA8" s="91"/>
      <c r="BB8" s="91"/>
      <c r="BC8" s="91"/>
      <c r="BD8" s="91"/>
      <c r="BE8" s="91"/>
      <c r="BF8" s="91"/>
      <c r="BG8" s="92"/>
    </row>
    <row r="9" ht="15.75" customHeight="1">
      <c r="A9" s="89"/>
      <c r="B9" s="91"/>
      <c r="C9" s="91"/>
      <c r="D9" s="91"/>
      <c r="E9" s="91"/>
      <c r="F9" s="91"/>
      <c r="G9" s="91"/>
      <c r="H9" s="91"/>
      <c r="I9" s="91"/>
      <c r="J9" s="91"/>
      <c r="K9" s="91"/>
      <c r="L9" s="91"/>
      <c r="M9" s="91"/>
      <c r="N9" s="92"/>
      <c r="O9" s="215"/>
      <c r="P9" s="89"/>
      <c r="Q9" s="91"/>
      <c r="R9" s="91"/>
      <c r="S9" s="91"/>
      <c r="T9" s="91"/>
      <c r="U9" s="91"/>
      <c r="V9" s="91"/>
      <c r="W9" s="91"/>
      <c r="X9" s="91"/>
      <c r="Y9" s="91"/>
      <c r="Z9" s="91"/>
      <c r="AA9" s="91"/>
      <c r="AB9" s="91"/>
      <c r="AC9" s="92"/>
      <c r="AD9" s="198"/>
      <c r="AE9" s="217"/>
      <c r="AF9" s="220"/>
      <c r="AG9" s="220"/>
      <c r="AH9" s="220"/>
      <c r="AI9" s="220"/>
      <c r="AJ9" s="220"/>
      <c r="AK9" s="220"/>
      <c r="AL9" s="220"/>
      <c r="AM9" s="220"/>
      <c r="AN9" s="220"/>
      <c r="AO9" s="220"/>
      <c r="AP9" s="220"/>
      <c r="AQ9" s="220"/>
      <c r="AR9" s="221"/>
      <c r="AS9" s="198"/>
      <c r="AT9" s="89"/>
      <c r="AU9" s="91"/>
      <c r="AV9" s="91"/>
      <c r="AW9" s="91"/>
      <c r="AX9" s="91"/>
      <c r="AY9" s="91"/>
      <c r="AZ9" s="91"/>
      <c r="BA9" s="91"/>
      <c r="BB9" s="91"/>
      <c r="BC9" s="91"/>
      <c r="BD9" s="91"/>
      <c r="BE9" s="91"/>
      <c r="BF9" s="91"/>
      <c r="BG9" s="92"/>
    </row>
    <row r="10" ht="15.75" customHeight="1">
      <c r="A10" s="89"/>
      <c r="B10" s="91"/>
      <c r="C10" s="91"/>
      <c r="D10" s="91"/>
      <c r="E10" s="91"/>
      <c r="F10" s="91"/>
      <c r="G10" s="91"/>
      <c r="H10" s="91"/>
      <c r="I10" s="91"/>
      <c r="J10" s="91"/>
      <c r="K10" s="91"/>
      <c r="L10" s="91"/>
      <c r="M10" s="91"/>
      <c r="N10" s="92"/>
      <c r="O10" s="215"/>
      <c r="P10" s="89"/>
      <c r="Q10" s="91"/>
      <c r="R10" s="91"/>
      <c r="S10" s="91"/>
      <c r="T10" s="91"/>
      <c r="U10" s="91"/>
      <c r="V10" s="91"/>
      <c r="W10" s="91"/>
      <c r="X10" s="91"/>
      <c r="Y10" s="91"/>
      <c r="Z10" s="91"/>
      <c r="AA10" s="91"/>
      <c r="AB10" s="91"/>
      <c r="AC10" s="92"/>
      <c r="AD10" s="198"/>
      <c r="AE10" s="217"/>
      <c r="AF10" s="220"/>
      <c r="AG10" s="220"/>
      <c r="AH10" s="220"/>
      <c r="AI10" s="220"/>
      <c r="AJ10" s="220"/>
      <c r="AK10" s="220"/>
      <c r="AL10" s="220"/>
      <c r="AM10" s="220"/>
      <c r="AN10" s="220"/>
      <c r="AO10" s="220"/>
      <c r="AP10" s="220"/>
      <c r="AQ10" s="220"/>
      <c r="AR10" s="221"/>
      <c r="AS10" s="198"/>
      <c r="AT10" s="89"/>
      <c r="AU10" s="91"/>
      <c r="AV10" s="91"/>
      <c r="AW10" s="91"/>
      <c r="AX10" s="91"/>
      <c r="AY10" s="91"/>
      <c r="AZ10" s="91"/>
      <c r="BA10" s="91"/>
      <c r="BB10" s="91"/>
      <c r="BC10" s="91"/>
      <c r="BD10" s="91"/>
      <c r="BE10" s="91"/>
      <c r="BF10" s="91"/>
      <c r="BG10" s="92"/>
    </row>
    <row r="11" ht="15.75" customHeight="1">
      <c r="A11" s="89"/>
      <c r="B11" s="91"/>
      <c r="C11" s="91"/>
      <c r="D11" s="91"/>
      <c r="E11" s="91"/>
      <c r="F11" s="91"/>
      <c r="G11" s="91"/>
      <c r="H11" s="91"/>
      <c r="I11" s="91"/>
      <c r="J11" s="91"/>
      <c r="K11" s="91"/>
      <c r="L11" s="91"/>
      <c r="M11" s="91"/>
      <c r="N11" s="92"/>
      <c r="O11" s="215"/>
      <c r="P11" s="89"/>
      <c r="Q11" s="91"/>
      <c r="R11" s="91"/>
      <c r="S11" s="91"/>
      <c r="T11" s="91"/>
      <c r="U11" s="91"/>
      <c r="V11" s="91"/>
      <c r="W11" s="91"/>
      <c r="X11" s="91"/>
      <c r="Y11" s="91"/>
      <c r="Z11" s="91"/>
      <c r="AA11" s="91"/>
      <c r="AB11" s="91"/>
      <c r="AC11" s="92"/>
      <c r="AD11" s="198"/>
      <c r="AE11" s="217"/>
      <c r="AF11" s="220"/>
      <c r="AG11" s="220"/>
      <c r="AH11" s="220"/>
      <c r="AI11" s="220"/>
      <c r="AJ11" s="220"/>
      <c r="AK11" s="220"/>
      <c r="AL11" s="220"/>
      <c r="AM11" s="220"/>
      <c r="AN11" s="220"/>
      <c r="AO11" s="220"/>
      <c r="AP11" s="220"/>
      <c r="AQ11" s="220"/>
      <c r="AR11" s="221"/>
      <c r="AS11" s="198"/>
      <c r="AT11" s="89"/>
      <c r="AU11" s="91"/>
      <c r="AV11" s="91"/>
      <c r="AW11" s="91"/>
      <c r="AX11" s="91"/>
      <c r="AY11" s="91"/>
      <c r="AZ11" s="91"/>
      <c r="BA11" s="91"/>
      <c r="BB11" s="91"/>
      <c r="BC11" s="91"/>
      <c r="BD11" s="91"/>
      <c r="BE11" s="91"/>
      <c r="BF11" s="91"/>
      <c r="BG11" s="92"/>
    </row>
    <row r="12" ht="15.75" customHeight="1">
      <c r="A12" s="89"/>
      <c r="B12" s="91"/>
      <c r="C12" s="91"/>
      <c r="D12" s="91"/>
      <c r="E12" s="91"/>
      <c r="F12" s="91"/>
      <c r="G12" s="91"/>
      <c r="H12" s="91"/>
      <c r="I12" s="91"/>
      <c r="J12" s="91"/>
      <c r="K12" s="91"/>
      <c r="L12" s="91"/>
      <c r="M12" s="91"/>
      <c r="N12" s="92"/>
      <c r="O12" s="215"/>
      <c r="P12" s="89"/>
      <c r="Q12" s="91"/>
      <c r="R12" s="91"/>
      <c r="S12" s="91"/>
      <c r="T12" s="91"/>
      <c r="U12" s="91"/>
      <c r="V12" s="91"/>
      <c r="W12" s="91"/>
      <c r="X12" s="91"/>
      <c r="Y12" s="91"/>
      <c r="Z12" s="91"/>
      <c r="AA12" s="91"/>
      <c r="AB12" s="91"/>
      <c r="AC12" s="92"/>
      <c r="AD12" s="198"/>
      <c r="AE12" s="217"/>
      <c r="AF12" s="220"/>
      <c r="AG12" s="220"/>
      <c r="AH12" s="220"/>
      <c r="AI12" s="220"/>
      <c r="AJ12" s="220"/>
      <c r="AK12" s="220"/>
      <c r="AL12" s="220"/>
      <c r="AM12" s="220"/>
      <c r="AN12" s="220"/>
      <c r="AO12" s="220"/>
      <c r="AP12" s="220"/>
      <c r="AQ12" s="220"/>
      <c r="AR12" s="221"/>
      <c r="AS12" s="198"/>
      <c r="AT12" s="89"/>
      <c r="AU12" s="91"/>
      <c r="AV12" s="91"/>
      <c r="AW12" s="91"/>
      <c r="AX12" s="91"/>
      <c r="AY12" s="91"/>
      <c r="AZ12" s="91"/>
      <c r="BA12" s="91"/>
      <c r="BB12" s="91"/>
      <c r="BC12" s="91"/>
      <c r="BD12" s="91"/>
      <c r="BE12" s="91"/>
      <c r="BF12" s="91"/>
      <c r="BG12" s="92"/>
    </row>
    <row r="13" ht="15.75" customHeight="1">
      <c r="A13" s="89"/>
      <c r="B13" s="91"/>
      <c r="C13" s="91"/>
      <c r="D13" s="91"/>
      <c r="E13" s="91"/>
      <c r="F13" s="91"/>
      <c r="G13" s="91"/>
      <c r="H13" s="91"/>
      <c r="I13" s="91"/>
      <c r="J13" s="91"/>
      <c r="K13" s="91"/>
      <c r="L13" s="91"/>
      <c r="M13" s="91"/>
      <c r="N13" s="92"/>
      <c r="O13" s="215"/>
      <c r="P13" s="89"/>
      <c r="Q13" s="91"/>
      <c r="R13" s="91"/>
      <c r="S13" s="91"/>
      <c r="T13" s="91"/>
      <c r="U13" s="91"/>
      <c r="V13" s="91"/>
      <c r="W13" s="91"/>
      <c r="X13" s="91"/>
      <c r="Y13" s="91"/>
      <c r="Z13" s="91"/>
      <c r="AA13" s="91"/>
      <c r="AB13" s="91"/>
      <c r="AC13" s="92"/>
      <c r="AD13" s="198"/>
      <c r="AE13" s="217"/>
      <c r="AF13" s="220"/>
      <c r="AG13" s="220"/>
      <c r="AH13" s="220"/>
      <c r="AI13" s="220"/>
      <c r="AJ13" s="220"/>
      <c r="AK13" s="220"/>
      <c r="AL13" s="220"/>
      <c r="AM13" s="220"/>
      <c r="AN13" s="220"/>
      <c r="AO13" s="220"/>
      <c r="AP13" s="220"/>
      <c r="AQ13" s="220"/>
      <c r="AR13" s="221"/>
      <c r="AS13" s="198"/>
      <c r="AT13" s="89"/>
      <c r="AU13" s="91"/>
      <c r="AV13" s="91"/>
      <c r="AW13" s="91"/>
      <c r="AX13" s="91"/>
      <c r="AY13" s="91"/>
      <c r="AZ13" s="91"/>
      <c r="BA13" s="91"/>
      <c r="BB13" s="91"/>
      <c r="BC13" s="91"/>
      <c r="BD13" s="91"/>
      <c r="BE13" s="91"/>
      <c r="BF13" s="91"/>
      <c r="BG13" s="92"/>
    </row>
    <row r="14" ht="15.75" customHeight="1">
      <c r="A14" s="89"/>
      <c r="B14" s="91"/>
      <c r="C14" s="91"/>
      <c r="D14" s="91"/>
      <c r="E14" s="91"/>
      <c r="F14" s="91"/>
      <c r="G14" s="91"/>
      <c r="H14" s="91"/>
      <c r="I14" s="91"/>
      <c r="J14" s="91"/>
      <c r="K14" s="91"/>
      <c r="L14" s="91"/>
      <c r="M14" s="91"/>
      <c r="N14" s="92"/>
      <c r="O14" s="215"/>
      <c r="P14" s="89"/>
      <c r="Q14" s="91"/>
      <c r="R14" s="91"/>
      <c r="S14" s="91"/>
      <c r="T14" s="91"/>
      <c r="U14" s="91"/>
      <c r="V14" s="91"/>
      <c r="W14" s="91"/>
      <c r="X14" s="91"/>
      <c r="Y14" s="91"/>
      <c r="Z14" s="91"/>
      <c r="AA14" s="91"/>
      <c r="AB14" s="91"/>
      <c r="AC14" s="92"/>
      <c r="AD14" s="198"/>
      <c r="AE14" s="217"/>
      <c r="AF14" s="220"/>
      <c r="AG14" s="220"/>
      <c r="AH14" s="220"/>
      <c r="AI14" s="220"/>
      <c r="AJ14" s="220"/>
      <c r="AK14" s="220"/>
      <c r="AL14" s="220"/>
      <c r="AM14" s="220"/>
      <c r="AN14" s="220"/>
      <c r="AO14" s="220"/>
      <c r="AP14" s="220"/>
      <c r="AQ14" s="220"/>
      <c r="AR14" s="221"/>
      <c r="AS14" s="198"/>
      <c r="AT14" s="89"/>
      <c r="AU14" s="91"/>
      <c r="AV14" s="91"/>
      <c r="AW14" s="91"/>
      <c r="AX14" s="91"/>
      <c r="AY14" s="91"/>
      <c r="AZ14" s="91"/>
      <c r="BA14" s="91"/>
      <c r="BB14" s="91"/>
      <c r="BC14" s="91"/>
      <c r="BD14" s="91"/>
      <c r="BE14" s="91"/>
      <c r="BF14" s="91"/>
      <c r="BG14" s="92"/>
    </row>
    <row r="15" ht="15.75" customHeight="1">
      <c r="A15" s="89"/>
      <c r="B15" s="91"/>
      <c r="C15" s="91"/>
      <c r="D15" s="91"/>
      <c r="E15" s="91"/>
      <c r="F15" s="91"/>
      <c r="G15" s="91"/>
      <c r="H15" s="91"/>
      <c r="I15" s="91"/>
      <c r="J15" s="91"/>
      <c r="K15" s="91"/>
      <c r="L15" s="91"/>
      <c r="M15" s="91"/>
      <c r="N15" s="92"/>
      <c r="O15" s="215"/>
      <c r="P15" s="89"/>
      <c r="Q15" s="91"/>
      <c r="R15" s="91"/>
      <c r="S15" s="91"/>
      <c r="T15" s="91"/>
      <c r="U15" s="91"/>
      <c r="V15" s="91"/>
      <c r="W15" s="91"/>
      <c r="X15" s="91"/>
      <c r="Y15" s="91"/>
      <c r="Z15" s="91"/>
      <c r="AA15" s="91"/>
      <c r="AB15" s="91"/>
      <c r="AC15" s="92"/>
      <c r="AD15" s="198"/>
      <c r="AE15" s="217"/>
      <c r="AF15" s="220"/>
      <c r="AG15" s="220"/>
      <c r="AH15" s="220"/>
      <c r="AI15" s="220"/>
      <c r="AJ15" s="220"/>
      <c r="AK15" s="220"/>
      <c r="AL15" s="220"/>
      <c r="AM15" s="220"/>
      <c r="AN15" s="220"/>
      <c r="AO15" s="220"/>
      <c r="AP15" s="220"/>
      <c r="AQ15" s="220"/>
      <c r="AR15" s="221"/>
      <c r="AS15" s="198"/>
      <c r="AT15" s="89"/>
      <c r="AU15" s="91"/>
      <c r="AV15" s="91"/>
      <c r="AW15" s="91"/>
      <c r="AX15" s="91"/>
      <c r="AY15" s="91"/>
      <c r="AZ15" s="91"/>
      <c r="BA15" s="91"/>
      <c r="BB15" s="91"/>
      <c r="BC15" s="91"/>
      <c r="BD15" s="91"/>
      <c r="BE15" s="91"/>
      <c r="BF15" s="91"/>
      <c r="BG15" s="92"/>
    </row>
    <row r="16" ht="15.75" customHeight="1">
      <c r="A16" s="89"/>
      <c r="B16" s="91"/>
      <c r="C16" s="91"/>
      <c r="D16" s="91"/>
      <c r="E16" s="91"/>
      <c r="F16" s="91"/>
      <c r="G16" s="91"/>
      <c r="H16" s="91"/>
      <c r="I16" s="91"/>
      <c r="J16" s="91"/>
      <c r="K16" s="91"/>
      <c r="L16" s="91"/>
      <c r="M16" s="91"/>
      <c r="N16" s="92"/>
      <c r="O16" s="215"/>
      <c r="P16" s="89"/>
      <c r="Q16" s="91"/>
      <c r="R16" s="91"/>
      <c r="S16" s="91"/>
      <c r="T16" s="91"/>
      <c r="U16" s="91"/>
      <c r="V16" s="91"/>
      <c r="W16" s="91"/>
      <c r="X16" s="91"/>
      <c r="Y16" s="91"/>
      <c r="Z16" s="91"/>
      <c r="AA16" s="91"/>
      <c r="AB16" s="91"/>
      <c r="AC16" s="92"/>
      <c r="AD16" s="198"/>
      <c r="AE16" s="217"/>
      <c r="AF16" s="220"/>
      <c r="AG16" s="220"/>
      <c r="AH16" s="220"/>
      <c r="AI16" s="220"/>
      <c r="AJ16" s="220"/>
      <c r="AK16" s="220"/>
      <c r="AL16" s="220"/>
      <c r="AM16" s="220"/>
      <c r="AN16" s="220"/>
      <c r="AO16" s="220"/>
      <c r="AP16" s="220"/>
      <c r="AQ16" s="220"/>
      <c r="AR16" s="221"/>
      <c r="AS16" s="198"/>
      <c r="AT16" s="89"/>
      <c r="AU16" s="91"/>
      <c r="AV16" s="91"/>
      <c r="AW16" s="91"/>
      <c r="AX16" s="91"/>
      <c r="AY16" s="91"/>
      <c r="AZ16" s="91"/>
      <c r="BA16" s="91"/>
      <c r="BB16" s="91"/>
      <c r="BC16" s="91"/>
      <c r="BD16" s="91"/>
      <c r="BE16" s="91"/>
      <c r="BF16" s="91"/>
      <c r="BG16" s="92"/>
    </row>
    <row r="17" ht="15.75" customHeight="1">
      <c r="A17" s="89"/>
      <c r="B17" s="91"/>
      <c r="C17" s="91"/>
      <c r="D17" s="91"/>
      <c r="E17" s="91"/>
      <c r="F17" s="91"/>
      <c r="G17" s="91"/>
      <c r="H17" s="91"/>
      <c r="I17" s="91"/>
      <c r="J17" s="91"/>
      <c r="K17" s="91"/>
      <c r="L17" s="91"/>
      <c r="M17" s="91"/>
      <c r="N17" s="92"/>
      <c r="O17" s="215"/>
      <c r="P17" s="89"/>
      <c r="Q17" s="91"/>
      <c r="R17" s="91"/>
      <c r="S17" s="91"/>
      <c r="T17" s="91"/>
      <c r="U17" s="91"/>
      <c r="V17" s="91"/>
      <c r="W17" s="91"/>
      <c r="X17" s="91"/>
      <c r="Y17" s="91"/>
      <c r="Z17" s="91"/>
      <c r="AA17" s="91"/>
      <c r="AB17" s="91"/>
      <c r="AC17" s="92"/>
      <c r="AD17" s="198"/>
      <c r="AE17" s="217"/>
      <c r="AF17" s="220"/>
      <c r="AG17" s="220"/>
      <c r="AH17" s="220"/>
      <c r="AI17" s="220"/>
      <c r="AJ17" s="220"/>
      <c r="AK17" s="220"/>
      <c r="AL17" s="220"/>
      <c r="AM17" s="220"/>
      <c r="AN17" s="220"/>
      <c r="AO17" s="220"/>
      <c r="AP17" s="220"/>
      <c r="AQ17" s="220"/>
      <c r="AR17" s="221"/>
      <c r="AS17" s="198"/>
      <c r="AT17" s="89"/>
      <c r="AU17" s="91"/>
      <c r="AV17" s="91"/>
      <c r="AW17" s="91"/>
      <c r="AX17" s="91"/>
      <c r="AY17" s="91"/>
      <c r="AZ17" s="91"/>
      <c r="BA17" s="91"/>
      <c r="BB17" s="91"/>
      <c r="BC17" s="91"/>
      <c r="BD17" s="91"/>
      <c r="BE17" s="91"/>
      <c r="BF17" s="91"/>
      <c r="BG17" s="92"/>
    </row>
    <row r="18" ht="15.75" customHeight="1">
      <c r="A18" s="89"/>
      <c r="B18" s="91"/>
      <c r="C18" s="91"/>
      <c r="D18" s="91"/>
      <c r="E18" s="91"/>
      <c r="F18" s="91"/>
      <c r="G18" s="91"/>
      <c r="H18" s="91"/>
      <c r="I18" s="91"/>
      <c r="J18" s="91"/>
      <c r="K18" s="91"/>
      <c r="L18" s="91"/>
      <c r="M18" s="91"/>
      <c r="N18" s="92"/>
      <c r="O18" s="215"/>
      <c r="P18" s="89"/>
      <c r="Q18" s="91"/>
      <c r="R18" s="91"/>
      <c r="S18" s="91"/>
      <c r="T18" s="91"/>
      <c r="U18" s="91"/>
      <c r="V18" s="91"/>
      <c r="W18" s="91"/>
      <c r="X18" s="91"/>
      <c r="Y18" s="91"/>
      <c r="Z18" s="91"/>
      <c r="AA18" s="91"/>
      <c r="AB18" s="91"/>
      <c r="AC18" s="92"/>
      <c r="AD18" s="198"/>
      <c r="AE18" s="217"/>
      <c r="AF18" s="220"/>
      <c r="AG18" s="220"/>
      <c r="AH18" s="220"/>
      <c r="AI18" s="220"/>
      <c r="AJ18" s="220"/>
      <c r="AK18" s="220"/>
      <c r="AL18" s="220"/>
      <c r="AM18" s="220"/>
      <c r="AN18" s="220"/>
      <c r="AO18" s="220"/>
      <c r="AP18" s="220"/>
      <c r="AQ18" s="220"/>
      <c r="AR18" s="221"/>
      <c r="AS18" s="198"/>
      <c r="AT18" s="89"/>
      <c r="AU18" s="91"/>
      <c r="AV18" s="91"/>
      <c r="AW18" s="91"/>
      <c r="AX18" s="91"/>
      <c r="AY18" s="91"/>
      <c r="AZ18" s="91"/>
      <c r="BA18" s="91"/>
      <c r="BB18" s="91"/>
      <c r="BC18" s="91"/>
      <c r="BD18" s="91"/>
      <c r="BE18" s="91"/>
      <c r="BF18" s="91"/>
      <c r="BG18" s="92"/>
    </row>
    <row r="19" ht="15.75" customHeight="1">
      <c r="A19" s="89"/>
      <c r="B19" s="91"/>
      <c r="C19" s="91"/>
      <c r="D19" s="91"/>
      <c r="E19" s="91"/>
      <c r="F19" s="91"/>
      <c r="G19" s="91"/>
      <c r="H19" s="91"/>
      <c r="I19" s="91"/>
      <c r="J19" s="91"/>
      <c r="K19" s="91"/>
      <c r="L19" s="91"/>
      <c r="M19" s="91"/>
      <c r="N19" s="92"/>
      <c r="O19" s="215"/>
      <c r="P19" s="89"/>
      <c r="Q19" s="91"/>
      <c r="R19" s="91"/>
      <c r="S19" s="91"/>
      <c r="T19" s="91"/>
      <c r="U19" s="91"/>
      <c r="V19" s="91"/>
      <c r="W19" s="91"/>
      <c r="X19" s="91"/>
      <c r="Y19" s="91"/>
      <c r="Z19" s="91"/>
      <c r="AA19" s="91"/>
      <c r="AB19" s="91"/>
      <c r="AC19" s="92"/>
      <c r="AD19" s="198"/>
      <c r="AE19" s="217"/>
      <c r="AF19" s="220"/>
      <c r="AG19" s="220"/>
      <c r="AH19" s="220"/>
      <c r="AI19" s="220"/>
      <c r="AJ19" s="220"/>
      <c r="AK19" s="220"/>
      <c r="AL19" s="220"/>
      <c r="AM19" s="220"/>
      <c r="AN19" s="220"/>
      <c r="AO19" s="220"/>
      <c r="AP19" s="220"/>
      <c r="AQ19" s="220"/>
      <c r="AR19" s="221"/>
      <c r="AS19" s="198"/>
      <c r="AT19" s="89"/>
      <c r="AU19" s="91"/>
      <c r="AV19" s="91"/>
      <c r="AW19" s="91"/>
      <c r="AX19" s="91"/>
      <c r="AY19" s="91"/>
      <c r="AZ19" s="91"/>
      <c r="BA19" s="91"/>
      <c r="BB19" s="91"/>
      <c r="BC19" s="91"/>
      <c r="BD19" s="91"/>
      <c r="BE19" s="91"/>
      <c r="BF19" s="91"/>
      <c r="BG19" s="92"/>
    </row>
    <row r="20" ht="15.75" customHeight="1">
      <c r="A20" s="163"/>
      <c r="B20" s="164"/>
      <c r="C20" s="164"/>
      <c r="D20" s="164"/>
      <c r="E20" s="164"/>
      <c r="F20" s="164"/>
      <c r="G20" s="164"/>
      <c r="H20" s="164"/>
      <c r="I20" s="164"/>
      <c r="J20" s="164"/>
      <c r="K20" s="164"/>
      <c r="L20" s="164"/>
      <c r="M20" s="164"/>
      <c r="N20" s="124"/>
      <c r="O20" s="215"/>
      <c r="P20" s="163"/>
      <c r="Q20" s="164"/>
      <c r="R20" s="164"/>
      <c r="S20" s="164"/>
      <c r="T20" s="164"/>
      <c r="U20" s="164"/>
      <c r="V20" s="164"/>
      <c r="W20" s="164"/>
      <c r="X20" s="164"/>
      <c r="Y20" s="164"/>
      <c r="Z20" s="164"/>
      <c r="AA20" s="164"/>
      <c r="AB20" s="164"/>
      <c r="AC20" s="124"/>
      <c r="AD20" s="198"/>
      <c r="AE20" s="227"/>
      <c r="AF20" s="228"/>
      <c r="AG20" s="228"/>
      <c r="AH20" s="228"/>
      <c r="AI20" s="228"/>
      <c r="AJ20" s="228"/>
      <c r="AK20" s="228"/>
      <c r="AL20" s="228"/>
      <c r="AM20" s="228"/>
      <c r="AN20" s="228"/>
      <c r="AO20" s="228"/>
      <c r="AP20" s="228"/>
      <c r="AQ20" s="228"/>
      <c r="AR20" s="229"/>
      <c r="AS20" s="198"/>
      <c r="AT20" s="163"/>
      <c r="AU20" s="164"/>
      <c r="AV20" s="164"/>
      <c r="AW20" s="164"/>
      <c r="AX20" s="164"/>
      <c r="AY20" s="164"/>
      <c r="AZ20" s="164"/>
      <c r="BA20" s="164"/>
      <c r="BB20" s="164"/>
      <c r="BC20" s="164"/>
      <c r="BD20" s="164"/>
      <c r="BE20" s="164"/>
      <c r="BF20" s="164"/>
      <c r="BG20" s="124"/>
    </row>
    <row r="21" ht="15.75" customHeight="1">
      <c r="A21" s="135" t="s">
        <v>92</v>
      </c>
      <c r="B21" s="230" t="s">
        <v>8</v>
      </c>
      <c r="C21" s="230" t="s">
        <v>9</v>
      </c>
      <c r="D21" s="230" t="s">
        <v>10</v>
      </c>
      <c r="E21" s="230" t="s">
        <v>11</v>
      </c>
      <c r="F21" s="230" t="s">
        <v>12</v>
      </c>
      <c r="G21" s="230" t="s">
        <v>13</v>
      </c>
      <c r="H21" s="230" t="s">
        <v>14</v>
      </c>
      <c r="I21" s="230" t="s">
        <v>15</v>
      </c>
      <c r="J21" s="230" t="s">
        <v>16</v>
      </c>
      <c r="K21" s="230" t="s">
        <v>17</v>
      </c>
      <c r="L21" s="230" t="s">
        <v>18</v>
      </c>
      <c r="M21" s="230" t="s">
        <v>19</v>
      </c>
      <c r="N21" s="60" t="s">
        <v>93</v>
      </c>
      <c r="O21" s="215"/>
      <c r="P21" s="135" t="s">
        <v>94</v>
      </c>
      <c r="Q21" s="230" t="s">
        <v>8</v>
      </c>
      <c r="R21" s="230" t="s">
        <v>9</v>
      </c>
      <c r="S21" s="230" t="s">
        <v>10</v>
      </c>
      <c r="T21" s="230" t="s">
        <v>11</v>
      </c>
      <c r="U21" s="230" t="s">
        <v>12</v>
      </c>
      <c r="V21" s="230" t="s">
        <v>13</v>
      </c>
      <c r="W21" s="230" t="s">
        <v>14</v>
      </c>
      <c r="X21" s="230" t="s">
        <v>15</v>
      </c>
      <c r="Y21" s="230" t="s">
        <v>16</v>
      </c>
      <c r="Z21" s="230" t="s">
        <v>17</v>
      </c>
      <c r="AA21" s="230" t="s">
        <v>18</v>
      </c>
      <c r="AB21" s="230" t="s">
        <v>19</v>
      </c>
      <c r="AC21" s="60" t="s">
        <v>93</v>
      </c>
      <c r="AD21" s="231"/>
      <c r="AE21" s="232" t="s">
        <v>95</v>
      </c>
      <c r="AF21" s="233" t="s">
        <v>8</v>
      </c>
      <c r="AG21" s="233" t="s">
        <v>9</v>
      </c>
      <c r="AH21" s="233" t="s">
        <v>10</v>
      </c>
      <c r="AI21" s="233" t="s">
        <v>11</v>
      </c>
      <c r="AJ21" s="233" t="s">
        <v>12</v>
      </c>
      <c r="AK21" s="233" t="s">
        <v>13</v>
      </c>
      <c r="AL21" s="233" t="s">
        <v>14</v>
      </c>
      <c r="AM21" s="233" t="s">
        <v>15</v>
      </c>
      <c r="AN21" s="233" t="s">
        <v>16</v>
      </c>
      <c r="AO21" s="233" t="s">
        <v>17</v>
      </c>
      <c r="AP21" s="233" t="s">
        <v>18</v>
      </c>
      <c r="AQ21" s="234" t="s">
        <v>19</v>
      </c>
      <c r="AR21" s="235" t="s">
        <v>93</v>
      </c>
      <c r="AS21" s="231"/>
      <c r="AT21" s="135" t="s">
        <v>96</v>
      </c>
      <c r="AU21" s="230" t="s">
        <v>8</v>
      </c>
      <c r="AV21" s="230" t="s">
        <v>9</v>
      </c>
      <c r="AW21" s="230" t="s">
        <v>10</v>
      </c>
      <c r="AX21" s="230" t="s">
        <v>11</v>
      </c>
      <c r="AY21" s="230" t="s">
        <v>12</v>
      </c>
      <c r="AZ21" s="230" t="s">
        <v>13</v>
      </c>
      <c r="BA21" s="230" t="s">
        <v>14</v>
      </c>
      <c r="BB21" s="230" t="s">
        <v>15</v>
      </c>
      <c r="BC21" s="230" t="s">
        <v>16</v>
      </c>
      <c r="BD21" s="230" t="s">
        <v>17</v>
      </c>
      <c r="BE21" s="230" t="s">
        <v>18</v>
      </c>
      <c r="BF21" s="230" t="s">
        <v>19</v>
      </c>
      <c r="BG21" s="60" t="s">
        <v>93</v>
      </c>
    </row>
    <row r="22" ht="15.75" customHeight="1">
      <c r="A22" s="236" t="s">
        <v>23</v>
      </c>
      <c r="B22" s="237">
        <v>1600000.0</v>
      </c>
      <c r="C22" s="237">
        <v>1600000.0</v>
      </c>
      <c r="D22" s="237">
        <v>1600000.0</v>
      </c>
      <c r="E22" s="237">
        <v>1600000.0</v>
      </c>
      <c r="F22" s="237">
        <v>1600000.0</v>
      </c>
      <c r="G22" s="237">
        <v>1600000.0</v>
      </c>
      <c r="H22" s="237">
        <v>1600000.0</v>
      </c>
      <c r="I22" s="237">
        <v>1600000.0</v>
      </c>
      <c r="J22" s="237">
        <v>1600000.0</v>
      </c>
      <c r="K22" s="237">
        <v>1600000.0</v>
      </c>
      <c r="L22" s="237">
        <v>1600000.0</v>
      </c>
      <c r="M22" s="237">
        <v>1600000.0</v>
      </c>
      <c r="N22" s="238">
        <f>sum(B22:M22)</f>
        <v>19200000</v>
      </c>
      <c r="O22" s="239"/>
      <c r="P22" s="236" t="s">
        <v>23</v>
      </c>
      <c r="Q22" s="237">
        <v>0.0</v>
      </c>
      <c r="R22" s="237">
        <v>0.0</v>
      </c>
      <c r="S22" s="237">
        <v>0.0</v>
      </c>
      <c r="T22" s="237">
        <v>0.0</v>
      </c>
      <c r="U22" s="237">
        <v>0.0</v>
      </c>
      <c r="V22" s="237">
        <v>0.0</v>
      </c>
      <c r="W22" s="237">
        <v>0.0</v>
      </c>
      <c r="X22" s="237">
        <v>0.0</v>
      </c>
      <c r="Y22" s="237">
        <v>0.0</v>
      </c>
      <c r="Z22" s="237">
        <v>0.0</v>
      </c>
      <c r="AA22" s="237">
        <v>0.0</v>
      </c>
      <c r="AB22" s="237">
        <v>0.0</v>
      </c>
      <c r="AC22" s="238">
        <f>SUM(Q22:AB22)</f>
        <v>0</v>
      </c>
      <c r="AD22" s="240"/>
      <c r="AE22" s="241" t="s">
        <v>97</v>
      </c>
      <c r="AF22" s="242">
        <v>0.0</v>
      </c>
      <c r="AG22" s="242">
        <v>0.0</v>
      </c>
      <c r="AH22" s="242">
        <v>0.0</v>
      </c>
      <c r="AI22" s="242">
        <v>0.0</v>
      </c>
      <c r="AJ22" s="243">
        <v>0.0</v>
      </c>
      <c r="AK22" s="243">
        <v>0.0</v>
      </c>
      <c r="AL22" s="243">
        <v>0.0</v>
      </c>
      <c r="AM22" s="243">
        <v>0.0</v>
      </c>
      <c r="AN22" s="243">
        <v>0.0</v>
      </c>
      <c r="AO22" s="243">
        <v>0.0</v>
      </c>
      <c r="AP22" s="243">
        <v>0.0</v>
      </c>
      <c r="AQ22" s="243">
        <v>0.0</v>
      </c>
      <c r="AR22" s="244">
        <f>SUM(AF22:AQ22)</f>
        <v>0</v>
      </c>
      <c r="AS22" s="240"/>
      <c r="AT22" s="245" t="s">
        <v>98</v>
      </c>
      <c r="AU22" s="246">
        <v>1000.0</v>
      </c>
      <c r="AV22" s="246"/>
      <c r="AW22" s="246"/>
      <c r="AX22" s="246"/>
      <c r="AY22" s="246"/>
      <c r="AZ22" s="246"/>
      <c r="BA22" s="246"/>
      <c r="BB22" s="246"/>
      <c r="BC22" s="246"/>
      <c r="BD22" s="246"/>
      <c r="BE22" s="246"/>
      <c r="BF22" s="246"/>
      <c r="BG22" s="247">
        <f t="shared" ref="BG22:BG27" si="4">SUM(AU22:BF22)</f>
        <v>1000</v>
      </c>
    </row>
    <row r="23" ht="15.75" customHeight="1">
      <c r="A23" s="248" t="s">
        <v>99</v>
      </c>
      <c r="B23" s="249">
        <f t="shared" ref="B23:N23" si="1">B25-B22</f>
        <v>400000</v>
      </c>
      <c r="C23" s="249">
        <f t="shared" si="1"/>
        <v>-1600000</v>
      </c>
      <c r="D23" s="249">
        <f t="shared" si="1"/>
        <v>-1600000</v>
      </c>
      <c r="E23" s="249">
        <f t="shared" si="1"/>
        <v>-1600000</v>
      </c>
      <c r="F23" s="249">
        <f t="shared" si="1"/>
        <v>-1600000</v>
      </c>
      <c r="G23" s="249">
        <f t="shared" si="1"/>
        <v>-1600000</v>
      </c>
      <c r="H23" s="249">
        <f t="shared" si="1"/>
        <v>-1600000</v>
      </c>
      <c r="I23" s="249">
        <f t="shared" si="1"/>
        <v>-1600000</v>
      </c>
      <c r="J23" s="249">
        <f t="shared" si="1"/>
        <v>-1600000</v>
      </c>
      <c r="K23" s="249">
        <f t="shared" si="1"/>
        <v>-1600000</v>
      </c>
      <c r="L23" s="249">
        <f t="shared" si="1"/>
        <v>-1600000</v>
      </c>
      <c r="M23" s="249">
        <f t="shared" si="1"/>
        <v>-1600000</v>
      </c>
      <c r="N23" s="250">
        <f t="shared" si="1"/>
        <v>-17200000</v>
      </c>
      <c r="O23" s="251"/>
      <c r="P23" s="252" t="s">
        <v>100</v>
      </c>
      <c r="Q23" s="249">
        <f t="shared" ref="Q23:AC23" si="2">Q25-Q22</f>
        <v>10</v>
      </c>
      <c r="R23" s="249">
        <f t="shared" si="2"/>
        <v>0</v>
      </c>
      <c r="S23" s="249">
        <f t="shared" si="2"/>
        <v>0</v>
      </c>
      <c r="T23" s="249">
        <f t="shared" si="2"/>
        <v>0</v>
      </c>
      <c r="U23" s="249">
        <f t="shared" si="2"/>
        <v>0</v>
      </c>
      <c r="V23" s="249">
        <f t="shared" si="2"/>
        <v>0</v>
      </c>
      <c r="W23" s="249">
        <f t="shared" si="2"/>
        <v>0</v>
      </c>
      <c r="X23" s="249">
        <f t="shared" si="2"/>
        <v>0</v>
      </c>
      <c r="Y23" s="249">
        <f t="shared" si="2"/>
        <v>0</v>
      </c>
      <c r="Z23" s="249">
        <f t="shared" si="2"/>
        <v>0</v>
      </c>
      <c r="AA23" s="249">
        <f t="shared" si="2"/>
        <v>0</v>
      </c>
      <c r="AB23" s="249">
        <f t="shared" si="2"/>
        <v>0</v>
      </c>
      <c r="AC23" s="250">
        <f t="shared" si="2"/>
        <v>10</v>
      </c>
      <c r="AD23" s="253"/>
      <c r="AE23" s="252" t="s">
        <v>100</v>
      </c>
      <c r="AF23" s="254">
        <f t="shared" ref="AF23:AR23" si="3">AF29-AF22</f>
        <v>0</v>
      </c>
      <c r="AG23" s="254">
        <f t="shared" si="3"/>
        <v>0</v>
      </c>
      <c r="AH23" s="254">
        <f t="shared" si="3"/>
        <v>0</v>
      </c>
      <c r="AI23" s="254">
        <f t="shared" si="3"/>
        <v>0</v>
      </c>
      <c r="AJ23" s="254">
        <f t="shared" si="3"/>
        <v>0</v>
      </c>
      <c r="AK23" s="254">
        <f t="shared" si="3"/>
        <v>0</v>
      </c>
      <c r="AL23" s="254">
        <f t="shared" si="3"/>
        <v>0</v>
      </c>
      <c r="AM23" s="254">
        <f t="shared" si="3"/>
        <v>0</v>
      </c>
      <c r="AN23" s="254">
        <f t="shared" si="3"/>
        <v>0</v>
      </c>
      <c r="AO23" s="254">
        <f t="shared" si="3"/>
        <v>0</v>
      </c>
      <c r="AP23" s="254">
        <f t="shared" si="3"/>
        <v>0</v>
      </c>
      <c r="AQ23" s="254">
        <f t="shared" si="3"/>
        <v>0</v>
      </c>
      <c r="AR23" s="255">
        <f t="shared" si="3"/>
        <v>0</v>
      </c>
      <c r="AS23" s="253"/>
      <c r="AT23" s="256" t="s">
        <v>101</v>
      </c>
      <c r="AU23" s="257">
        <v>1500.0</v>
      </c>
      <c r="AV23" s="257"/>
      <c r="AW23" s="257"/>
      <c r="AX23" s="257"/>
      <c r="AY23" s="257"/>
      <c r="AZ23" s="257"/>
      <c r="BA23" s="257"/>
      <c r="BB23" s="257"/>
      <c r="BC23" s="257"/>
      <c r="BD23" s="257"/>
      <c r="BE23" s="257"/>
      <c r="BF23" s="257"/>
      <c r="BG23" s="258">
        <f t="shared" si="4"/>
        <v>1500</v>
      </c>
    </row>
    <row r="24" ht="15.75" customHeight="1">
      <c r="A24" s="259" t="s">
        <v>102</v>
      </c>
      <c r="B24" s="260">
        <f t="shared" ref="B24:M24" si="5">iferror((B25/B22)-1, )</f>
        <v>0.25</v>
      </c>
      <c r="C24" s="260">
        <f t="shared" si="5"/>
        <v>-1</v>
      </c>
      <c r="D24" s="260">
        <f t="shared" si="5"/>
        <v>-1</v>
      </c>
      <c r="E24" s="260">
        <f t="shared" si="5"/>
        <v>-1</v>
      </c>
      <c r="F24" s="260">
        <f t="shared" si="5"/>
        <v>-1</v>
      </c>
      <c r="G24" s="260">
        <f t="shared" si="5"/>
        <v>-1</v>
      </c>
      <c r="H24" s="260">
        <f t="shared" si="5"/>
        <v>-1</v>
      </c>
      <c r="I24" s="260">
        <f t="shared" si="5"/>
        <v>-1</v>
      </c>
      <c r="J24" s="260">
        <f t="shared" si="5"/>
        <v>-1</v>
      </c>
      <c r="K24" s="260">
        <f t="shared" si="5"/>
        <v>-1</v>
      </c>
      <c r="L24" s="260">
        <f t="shared" si="5"/>
        <v>-1</v>
      </c>
      <c r="M24" s="260">
        <f t="shared" si="5"/>
        <v>-1</v>
      </c>
      <c r="N24" s="261">
        <f>iferror(N25/N22-1, )</f>
        <v>-0.8958333333</v>
      </c>
      <c r="O24" s="262"/>
      <c r="P24" s="263" t="s">
        <v>103</v>
      </c>
      <c r="Q24" s="264" t="str">
        <f t="shared" ref="Q24:AB24" si="6">iferror((Q25/Q22)-1, )</f>
        <v/>
      </c>
      <c r="R24" s="264" t="str">
        <f t="shared" si="6"/>
        <v/>
      </c>
      <c r="S24" s="264" t="str">
        <f t="shared" si="6"/>
        <v/>
      </c>
      <c r="T24" s="264" t="str">
        <f t="shared" si="6"/>
        <v/>
      </c>
      <c r="U24" s="264" t="str">
        <f t="shared" si="6"/>
        <v/>
      </c>
      <c r="V24" s="264" t="str">
        <f t="shared" si="6"/>
        <v/>
      </c>
      <c r="W24" s="264" t="str">
        <f t="shared" si="6"/>
        <v/>
      </c>
      <c r="X24" s="264" t="str">
        <f t="shared" si="6"/>
        <v/>
      </c>
      <c r="Y24" s="264" t="str">
        <f t="shared" si="6"/>
        <v/>
      </c>
      <c r="Z24" s="264" t="str">
        <f t="shared" si="6"/>
        <v/>
      </c>
      <c r="AA24" s="264" t="str">
        <f t="shared" si="6"/>
        <v/>
      </c>
      <c r="AB24" s="264" t="str">
        <f t="shared" si="6"/>
        <v/>
      </c>
      <c r="AC24" s="261" t="str">
        <f>iferror(AC25/AC22, )</f>
        <v/>
      </c>
      <c r="AD24" s="265"/>
      <c r="AE24" s="263" t="s">
        <v>103</v>
      </c>
      <c r="AF24" s="266" t="str">
        <f t="shared" ref="AF24:AQ24" si="7">iferror((AF29/AF22)-1, )</f>
        <v/>
      </c>
      <c r="AG24" s="266" t="str">
        <f t="shared" si="7"/>
        <v/>
      </c>
      <c r="AH24" s="266" t="str">
        <f t="shared" si="7"/>
        <v/>
      </c>
      <c r="AI24" s="266" t="str">
        <f t="shared" si="7"/>
        <v/>
      </c>
      <c r="AJ24" s="266" t="str">
        <f t="shared" si="7"/>
        <v/>
      </c>
      <c r="AK24" s="266" t="str">
        <f t="shared" si="7"/>
        <v/>
      </c>
      <c r="AL24" s="266" t="str">
        <f t="shared" si="7"/>
        <v/>
      </c>
      <c r="AM24" s="266" t="str">
        <f t="shared" si="7"/>
        <v/>
      </c>
      <c r="AN24" s="266" t="str">
        <f t="shared" si="7"/>
        <v/>
      </c>
      <c r="AO24" s="266" t="str">
        <f t="shared" si="7"/>
        <v/>
      </c>
      <c r="AP24" s="266" t="str">
        <f t="shared" si="7"/>
        <v/>
      </c>
      <c r="AQ24" s="266" t="str">
        <f t="shared" si="7"/>
        <v/>
      </c>
      <c r="AR24" s="267" t="str">
        <f>iferror(AR29/AR22-1, )</f>
        <v/>
      </c>
      <c r="AS24" s="265"/>
      <c r="AT24" s="268" t="s">
        <v>104</v>
      </c>
      <c r="AU24" s="246">
        <v>100.0</v>
      </c>
      <c r="AV24" s="246"/>
      <c r="AW24" s="246"/>
      <c r="AX24" s="246"/>
      <c r="AY24" s="246"/>
      <c r="AZ24" s="246"/>
      <c r="BA24" s="246"/>
      <c r="BB24" s="246"/>
      <c r="BC24" s="246"/>
      <c r="BD24" s="246"/>
      <c r="BE24" s="246"/>
      <c r="BF24" s="246"/>
      <c r="BG24" s="247">
        <f t="shared" si="4"/>
        <v>100</v>
      </c>
    </row>
    <row r="25" ht="15.75" customHeight="1">
      <c r="A25" s="269" t="s">
        <v>105</v>
      </c>
      <c r="B25" s="31">
        <v>2000000.0</v>
      </c>
      <c r="C25" s="31"/>
      <c r="D25" s="31"/>
      <c r="E25" s="31"/>
      <c r="F25" s="31"/>
      <c r="G25" s="31"/>
      <c r="H25" s="31"/>
      <c r="I25" s="31"/>
      <c r="J25" s="31"/>
      <c r="K25" s="31"/>
      <c r="L25" s="31"/>
      <c r="M25" s="31"/>
      <c r="N25" s="125">
        <f>sum(B25:M25)</f>
        <v>2000000</v>
      </c>
      <c r="O25" s="239"/>
      <c r="P25" s="171" t="s">
        <v>105</v>
      </c>
      <c r="Q25" s="31">
        <v>10.0</v>
      </c>
      <c r="R25" s="31"/>
      <c r="S25" s="31"/>
      <c r="T25" s="31"/>
      <c r="U25" s="31"/>
      <c r="V25" s="31"/>
      <c r="W25" s="31"/>
      <c r="X25" s="31"/>
      <c r="Y25" s="31"/>
      <c r="Z25" s="31"/>
      <c r="AA25" s="31"/>
      <c r="AB25" s="31"/>
      <c r="AC25" s="125">
        <f t="shared" ref="AC25:AC32" si="8">SUM(Q25:AB25)</f>
        <v>10</v>
      </c>
      <c r="AD25" s="240"/>
      <c r="AE25" s="270" t="s">
        <v>106</v>
      </c>
      <c r="AF25" s="271">
        <v>0.0</v>
      </c>
      <c r="AG25" s="271"/>
      <c r="AH25" s="271"/>
      <c r="AI25" s="271"/>
      <c r="AJ25" s="272"/>
      <c r="AK25" s="272"/>
      <c r="AL25" s="272"/>
      <c r="AM25" s="272"/>
      <c r="AN25" s="272"/>
      <c r="AO25" s="272"/>
      <c r="AP25" s="272"/>
      <c r="AQ25" s="272"/>
      <c r="AR25" s="273">
        <f t="shared" ref="AR25:AR32" si="9">SUM(AF25:AQ25)</f>
        <v>0</v>
      </c>
      <c r="AS25" s="240"/>
      <c r="AT25" s="256" t="s">
        <v>107</v>
      </c>
      <c r="AU25" s="257">
        <v>5000.0</v>
      </c>
      <c r="AV25" s="257"/>
      <c r="AW25" s="257"/>
      <c r="AX25" s="257"/>
      <c r="AY25" s="257"/>
      <c r="AZ25" s="257"/>
      <c r="BA25" s="257"/>
      <c r="BB25" s="257"/>
      <c r="BC25" s="257"/>
      <c r="BD25" s="257"/>
      <c r="BE25" s="257"/>
      <c r="BF25" s="257"/>
      <c r="BG25" s="258">
        <f t="shared" si="4"/>
        <v>5000</v>
      </c>
    </row>
    <row r="26" ht="15.75" customHeight="1">
      <c r="A26" s="274" t="s">
        <v>108</v>
      </c>
      <c r="B26" s="275">
        <v>1500000.0</v>
      </c>
      <c r="C26" s="275"/>
      <c r="D26" s="275"/>
      <c r="E26" s="275"/>
      <c r="F26" s="275"/>
      <c r="G26" s="275"/>
      <c r="H26" s="275"/>
      <c r="I26" s="275"/>
      <c r="J26" s="275"/>
      <c r="K26" s="275"/>
      <c r="L26" s="275"/>
      <c r="M26" s="275"/>
      <c r="N26" s="276">
        <f t="shared" ref="N26:N32" si="10">SUM(B26:M26)</f>
        <v>1500000</v>
      </c>
      <c r="O26" s="251"/>
      <c r="P26" s="277" t="s">
        <v>108</v>
      </c>
      <c r="Q26" s="275">
        <v>0.0</v>
      </c>
      <c r="R26" s="275"/>
      <c r="S26" s="275"/>
      <c r="T26" s="275"/>
      <c r="U26" s="275"/>
      <c r="V26" s="275"/>
      <c r="W26" s="275"/>
      <c r="X26" s="275"/>
      <c r="Y26" s="275"/>
      <c r="Z26" s="275"/>
      <c r="AA26" s="275"/>
      <c r="AB26" s="275"/>
      <c r="AC26" s="276">
        <f t="shared" si="8"/>
        <v>0</v>
      </c>
      <c r="AD26" s="253"/>
      <c r="AE26" s="277" t="s">
        <v>108</v>
      </c>
      <c r="AF26" s="278">
        <v>0.0</v>
      </c>
      <c r="AG26" s="278"/>
      <c r="AH26" s="278"/>
      <c r="AI26" s="278"/>
      <c r="AJ26" s="279"/>
      <c r="AK26" s="279"/>
      <c r="AL26" s="279"/>
      <c r="AM26" s="279"/>
      <c r="AN26" s="279"/>
      <c r="AO26" s="279"/>
      <c r="AP26" s="279"/>
      <c r="AQ26" s="279"/>
      <c r="AR26" s="280">
        <f t="shared" si="9"/>
        <v>0</v>
      </c>
      <c r="AS26" s="253"/>
      <c r="AT26" s="245" t="s">
        <v>109</v>
      </c>
      <c r="AU26" s="246">
        <v>500.0</v>
      </c>
      <c r="AV26" s="246"/>
      <c r="AW26" s="246"/>
      <c r="AX26" s="246"/>
      <c r="AY26" s="246"/>
      <c r="AZ26" s="246"/>
      <c r="BA26" s="246"/>
      <c r="BB26" s="246"/>
      <c r="BC26" s="246"/>
      <c r="BD26" s="246"/>
      <c r="BE26" s="246"/>
      <c r="BF26" s="246"/>
      <c r="BG26" s="247">
        <f t="shared" si="4"/>
        <v>500</v>
      </c>
    </row>
    <row r="27" ht="15.75" customHeight="1">
      <c r="A27" s="269" t="s">
        <v>110</v>
      </c>
      <c r="B27" s="31">
        <v>2.0E7</v>
      </c>
      <c r="C27" s="31"/>
      <c r="D27" s="31"/>
      <c r="E27" s="31"/>
      <c r="F27" s="31"/>
      <c r="G27" s="31"/>
      <c r="H27" s="31"/>
      <c r="I27" s="31"/>
      <c r="J27" s="31"/>
      <c r="K27" s="31"/>
      <c r="L27" s="31"/>
      <c r="M27" s="31"/>
      <c r="N27" s="125">
        <f t="shared" si="10"/>
        <v>20000000</v>
      </c>
      <c r="O27" s="239"/>
      <c r="P27" s="171" t="s">
        <v>111</v>
      </c>
      <c r="Q27" s="31">
        <v>0.0</v>
      </c>
      <c r="R27" s="31"/>
      <c r="S27" s="31"/>
      <c r="T27" s="31"/>
      <c r="U27" s="31"/>
      <c r="V27" s="31"/>
      <c r="W27" s="31"/>
      <c r="X27" s="31"/>
      <c r="Y27" s="31"/>
      <c r="Z27" s="31"/>
      <c r="AA27" s="31"/>
      <c r="AB27" s="31"/>
      <c r="AC27" s="125">
        <f t="shared" si="8"/>
        <v>0</v>
      </c>
      <c r="AD27" s="240"/>
      <c r="AE27" s="270" t="s">
        <v>112</v>
      </c>
      <c r="AF27" s="271">
        <v>0.0</v>
      </c>
      <c r="AG27" s="271"/>
      <c r="AH27" s="271"/>
      <c r="AI27" s="271"/>
      <c r="AJ27" s="272"/>
      <c r="AK27" s="272"/>
      <c r="AL27" s="272"/>
      <c r="AM27" s="272"/>
      <c r="AN27" s="272"/>
      <c r="AO27" s="272"/>
      <c r="AP27" s="272"/>
      <c r="AQ27" s="272"/>
      <c r="AR27" s="273">
        <f t="shared" si="9"/>
        <v>0</v>
      </c>
      <c r="AS27" s="240"/>
      <c r="AT27" s="281" t="s">
        <v>113</v>
      </c>
      <c r="AU27" s="282">
        <v>1000.0</v>
      </c>
      <c r="AV27" s="282"/>
      <c r="AW27" s="282"/>
      <c r="AX27" s="282"/>
      <c r="AY27" s="282"/>
      <c r="AZ27" s="282"/>
      <c r="BA27" s="282"/>
      <c r="BB27" s="282"/>
      <c r="BC27" s="282"/>
      <c r="BD27" s="282"/>
      <c r="BE27" s="282"/>
      <c r="BF27" s="282"/>
      <c r="BG27" s="283">
        <f t="shared" si="4"/>
        <v>1000</v>
      </c>
    </row>
    <row r="28" ht="15.75" customHeight="1">
      <c r="A28" s="274" t="s">
        <v>108</v>
      </c>
      <c r="B28" s="275">
        <v>1.0E7</v>
      </c>
      <c r="C28" s="275"/>
      <c r="D28" s="275"/>
      <c r="E28" s="275"/>
      <c r="F28" s="275"/>
      <c r="G28" s="275"/>
      <c r="H28" s="275"/>
      <c r="I28" s="275"/>
      <c r="J28" s="275"/>
      <c r="K28" s="275"/>
      <c r="L28" s="275"/>
      <c r="M28" s="275"/>
      <c r="N28" s="276">
        <f t="shared" si="10"/>
        <v>10000000</v>
      </c>
      <c r="O28" s="251"/>
      <c r="P28" s="277" t="s">
        <v>108</v>
      </c>
      <c r="Q28" s="275">
        <v>0.0</v>
      </c>
      <c r="R28" s="275"/>
      <c r="S28" s="275"/>
      <c r="T28" s="275"/>
      <c r="U28" s="275"/>
      <c r="V28" s="275"/>
      <c r="W28" s="275"/>
      <c r="X28" s="275"/>
      <c r="Y28" s="275"/>
      <c r="Z28" s="275"/>
      <c r="AA28" s="275"/>
      <c r="AB28" s="275"/>
      <c r="AC28" s="276">
        <f t="shared" si="8"/>
        <v>0</v>
      </c>
      <c r="AD28" s="253"/>
      <c r="AE28" s="277" t="s">
        <v>108</v>
      </c>
      <c r="AF28" s="278">
        <v>0.0</v>
      </c>
      <c r="AG28" s="278"/>
      <c r="AH28" s="278"/>
      <c r="AI28" s="278"/>
      <c r="AJ28" s="279"/>
      <c r="AK28" s="279"/>
      <c r="AL28" s="279"/>
      <c r="AM28" s="279"/>
      <c r="AN28" s="279"/>
      <c r="AO28" s="279"/>
      <c r="AP28" s="279"/>
      <c r="AQ28" s="279"/>
      <c r="AR28" s="280">
        <f t="shared" si="9"/>
        <v>0</v>
      </c>
      <c r="AS28" s="253"/>
      <c r="AT28" s="284"/>
      <c r="AU28" s="285"/>
      <c r="AV28" s="285"/>
      <c r="AW28" s="285"/>
      <c r="AX28" s="285"/>
      <c r="AY28" s="285"/>
      <c r="AZ28" s="285"/>
      <c r="BA28" s="285"/>
      <c r="BB28" s="285"/>
      <c r="BC28" s="285"/>
      <c r="BD28" s="285"/>
      <c r="BE28" s="285"/>
      <c r="BF28" s="285"/>
      <c r="BG28" s="285"/>
    </row>
    <row r="29" ht="15.75" customHeight="1">
      <c r="A29" s="269" t="s">
        <v>114</v>
      </c>
      <c r="B29" s="31">
        <v>2000000.0</v>
      </c>
      <c r="C29" s="31"/>
      <c r="D29" s="31"/>
      <c r="E29" s="31"/>
      <c r="F29" s="31"/>
      <c r="G29" s="31"/>
      <c r="H29" s="31"/>
      <c r="I29" s="31"/>
      <c r="J29" s="31"/>
      <c r="K29" s="31"/>
      <c r="L29" s="31"/>
      <c r="M29" s="31"/>
      <c r="N29" s="125">
        <f t="shared" si="10"/>
        <v>2000000</v>
      </c>
      <c r="O29" s="286"/>
      <c r="P29" s="287" t="s">
        <v>115</v>
      </c>
      <c r="Q29" s="31">
        <v>10.0</v>
      </c>
      <c r="R29" s="31"/>
      <c r="S29" s="31"/>
      <c r="T29" s="31"/>
      <c r="U29" s="31"/>
      <c r="V29" s="31"/>
      <c r="W29" s="31"/>
      <c r="X29" s="31"/>
      <c r="Y29" s="31"/>
      <c r="Z29" s="31"/>
      <c r="AA29" s="31"/>
      <c r="AB29" s="31"/>
      <c r="AC29" s="125">
        <f t="shared" si="8"/>
        <v>10</v>
      </c>
      <c r="AD29" s="240"/>
      <c r="AE29" s="270" t="s">
        <v>116</v>
      </c>
      <c r="AF29" s="271">
        <v>0.0</v>
      </c>
      <c r="AG29" s="271"/>
      <c r="AH29" s="271"/>
      <c r="AI29" s="271"/>
      <c r="AJ29" s="272"/>
      <c r="AK29" s="272"/>
      <c r="AL29" s="272"/>
      <c r="AM29" s="272"/>
      <c r="AN29" s="272"/>
      <c r="AO29" s="272"/>
      <c r="AP29" s="272"/>
      <c r="AQ29" s="272"/>
      <c r="AR29" s="273">
        <f t="shared" si="9"/>
        <v>0</v>
      </c>
      <c r="AS29" s="240"/>
      <c r="AT29" s="288" t="s">
        <v>117</v>
      </c>
      <c r="AU29" s="289" t="s">
        <v>8</v>
      </c>
      <c r="AV29" s="289" t="s">
        <v>9</v>
      </c>
      <c r="AW29" s="289" t="s">
        <v>10</v>
      </c>
      <c r="AX29" s="289" t="s">
        <v>11</v>
      </c>
      <c r="AY29" s="289" t="s">
        <v>12</v>
      </c>
      <c r="AZ29" s="289" t="s">
        <v>13</v>
      </c>
      <c r="BA29" s="289" t="s">
        <v>14</v>
      </c>
      <c r="BB29" s="289" t="s">
        <v>15</v>
      </c>
      <c r="BC29" s="289" t="s">
        <v>16</v>
      </c>
      <c r="BD29" s="289" t="s">
        <v>17</v>
      </c>
      <c r="BE29" s="289" t="s">
        <v>18</v>
      </c>
      <c r="BF29" s="289" t="s">
        <v>19</v>
      </c>
      <c r="BG29" s="290" t="s">
        <v>93</v>
      </c>
    </row>
    <row r="30" ht="15.75" customHeight="1">
      <c r="A30" s="274" t="s">
        <v>108</v>
      </c>
      <c r="B30" s="275">
        <v>1000000.0</v>
      </c>
      <c r="C30" s="275"/>
      <c r="D30" s="275"/>
      <c r="E30" s="275"/>
      <c r="F30" s="275"/>
      <c r="G30" s="275"/>
      <c r="H30" s="275"/>
      <c r="I30" s="275"/>
      <c r="J30" s="275"/>
      <c r="K30" s="275"/>
      <c r="L30" s="275"/>
      <c r="M30" s="275"/>
      <c r="N30" s="276">
        <f t="shared" si="10"/>
        <v>1000000</v>
      </c>
      <c r="O30" s="251"/>
      <c r="P30" s="277" t="s">
        <v>108</v>
      </c>
      <c r="Q30" s="275">
        <v>0.0</v>
      </c>
      <c r="R30" s="275"/>
      <c r="S30" s="275"/>
      <c r="T30" s="275"/>
      <c r="U30" s="275"/>
      <c r="V30" s="275"/>
      <c r="W30" s="275"/>
      <c r="X30" s="275"/>
      <c r="Y30" s="275"/>
      <c r="Z30" s="275"/>
      <c r="AA30" s="275"/>
      <c r="AB30" s="275"/>
      <c r="AC30" s="276">
        <f t="shared" si="8"/>
        <v>0</v>
      </c>
      <c r="AD30" s="253"/>
      <c r="AE30" s="277" t="s">
        <v>108</v>
      </c>
      <c r="AF30" s="278">
        <v>0.0</v>
      </c>
      <c r="AG30" s="278"/>
      <c r="AH30" s="278"/>
      <c r="AI30" s="278"/>
      <c r="AJ30" s="279"/>
      <c r="AK30" s="279"/>
      <c r="AL30" s="279"/>
      <c r="AM30" s="279"/>
      <c r="AN30" s="279"/>
      <c r="AO30" s="279"/>
      <c r="AP30" s="279"/>
      <c r="AQ30" s="279"/>
      <c r="AR30" s="280">
        <f t="shared" si="9"/>
        <v>0</v>
      </c>
      <c r="AS30" s="253"/>
      <c r="AT30" s="245" t="s">
        <v>118</v>
      </c>
      <c r="AU30" s="246">
        <v>100000.0</v>
      </c>
      <c r="AV30" s="246"/>
      <c r="AW30" s="246"/>
      <c r="AX30" s="246"/>
      <c r="AY30" s="246"/>
      <c r="AZ30" s="246"/>
      <c r="BA30" s="246"/>
      <c r="BB30" s="246"/>
      <c r="BC30" s="246"/>
      <c r="BD30" s="246"/>
      <c r="BE30" s="246"/>
      <c r="BF30" s="246"/>
      <c r="BG30" s="247">
        <f t="shared" ref="BG30:BG35" si="11">SUM(AU30:BF30)</f>
        <v>100000</v>
      </c>
    </row>
    <row r="31" ht="15.75" customHeight="1">
      <c r="A31" s="269" t="s">
        <v>119</v>
      </c>
      <c r="B31" s="31">
        <v>300000.0</v>
      </c>
      <c r="C31" s="31"/>
      <c r="D31" s="31"/>
      <c r="E31" s="31"/>
      <c r="F31" s="31"/>
      <c r="G31" s="31"/>
      <c r="H31" s="31"/>
      <c r="I31" s="31"/>
      <c r="J31" s="31"/>
      <c r="K31" s="31"/>
      <c r="L31" s="31"/>
      <c r="M31" s="31"/>
      <c r="N31" s="125">
        <f t="shared" si="10"/>
        <v>300000</v>
      </c>
      <c r="O31" s="239"/>
      <c r="P31" s="171" t="s">
        <v>120</v>
      </c>
      <c r="Q31" s="31">
        <v>0.0</v>
      </c>
      <c r="R31" s="31"/>
      <c r="S31" s="31"/>
      <c r="T31" s="31"/>
      <c r="U31" s="31"/>
      <c r="V31" s="31"/>
      <c r="W31" s="31"/>
      <c r="X31" s="31"/>
      <c r="Y31" s="31"/>
      <c r="Z31" s="31"/>
      <c r="AA31" s="31"/>
      <c r="AB31" s="31"/>
      <c r="AC31" s="125">
        <f t="shared" si="8"/>
        <v>0</v>
      </c>
      <c r="AD31" s="240"/>
      <c r="AE31" s="270" t="s">
        <v>121</v>
      </c>
      <c r="AF31" s="271">
        <v>0.0</v>
      </c>
      <c r="AG31" s="271"/>
      <c r="AH31" s="271"/>
      <c r="AI31" s="271"/>
      <c r="AJ31" s="272"/>
      <c r="AK31" s="272"/>
      <c r="AL31" s="272"/>
      <c r="AM31" s="272"/>
      <c r="AN31" s="272"/>
      <c r="AO31" s="272"/>
      <c r="AP31" s="272"/>
      <c r="AQ31" s="272"/>
      <c r="AR31" s="273">
        <f t="shared" si="9"/>
        <v>0</v>
      </c>
      <c r="AS31" s="240"/>
      <c r="AT31" s="291" t="s">
        <v>108</v>
      </c>
      <c r="AU31" s="292">
        <v>75000.0</v>
      </c>
      <c r="AV31" s="292"/>
      <c r="AW31" s="292"/>
      <c r="AX31" s="292"/>
      <c r="AY31" s="292"/>
      <c r="AZ31" s="292"/>
      <c r="BA31" s="292"/>
      <c r="BB31" s="292"/>
      <c r="BC31" s="292"/>
      <c r="BD31" s="292"/>
      <c r="BE31" s="292"/>
      <c r="BF31" s="292"/>
      <c r="BG31" s="276">
        <f t="shared" si="11"/>
        <v>75000</v>
      </c>
    </row>
    <row r="32" ht="15.75" customHeight="1">
      <c r="A32" s="274" t="s">
        <v>108</v>
      </c>
      <c r="B32" s="275">
        <v>200000.0</v>
      </c>
      <c r="C32" s="275"/>
      <c r="D32" s="275"/>
      <c r="E32" s="275"/>
      <c r="F32" s="275"/>
      <c r="G32" s="275"/>
      <c r="H32" s="275"/>
      <c r="I32" s="275"/>
      <c r="J32" s="275"/>
      <c r="K32" s="275"/>
      <c r="L32" s="275"/>
      <c r="M32" s="275"/>
      <c r="N32" s="276">
        <f t="shared" si="10"/>
        <v>200000</v>
      </c>
      <c r="O32" s="251"/>
      <c r="P32" s="277" t="s">
        <v>108</v>
      </c>
      <c r="Q32" s="275">
        <v>0.0</v>
      </c>
      <c r="R32" s="275"/>
      <c r="S32" s="275"/>
      <c r="T32" s="275"/>
      <c r="U32" s="275"/>
      <c r="V32" s="275"/>
      <c r="W32" s="275"/>
      <c r="X32" s="275"/>
      <c r="Y32" s="275"/>
      <c r="Z32" s="275"/>
      <c r="AA32" s="275"/>
      <c r="AB32" s="275"/>
      <c r="AC32" s="276">
        <f t="shared" si="8"/>
        <v>0</v>
      </c>
      <c r="AD32" s="253"/>
      <c r="AE32" s="277" t="s">
        <v>108</v>
      </c>
      <c r="AF32" s="278">
        <v>0.0</v>
      </c>
      <c r="AG32" s="278"/>
      <c r="AH32" s="278"/>
      <c r="AI32" s="278"/>
      <c r="AJ32" s="279"/>
      <c r="AK32" s="279"/>
      <c r="AL32" s="279"/>
      <c r="AM32" s="279"/>
      <c r="AN32" s="279"/>
      <c r="AO32" s="279"/>
      <c r="AP32" s="279"/>
      <c r="AQ32" s="279"/>
      <c r="AR32" s="280">
        <f t="shared" si="9"/>
        <v>0</v>
      </c>
      <c r="AS32" s="253"/>
      <c r="AT32" s="245" t="s">
        <v>122</v>
      </c>
      <c r="AU32" s="246">
        <v>50000.0</v>
      </c>
      <c r="AV32" s="246"/>
      <c r="AW32" s="246"/>
      <c r="AX32" s="246"/>
      <c r="AY32" s="246"/>
      <c r="AZ32" s="246"/>
      <c r="BA32" s="246"/>
      <c r="BB32" s="246"/>
      <c r="BC32" s="246"/>
      <c r="BD32" s="246"/>
      <c r="BE32" s="246"/>
      <c r="BF32" s="246"/>
      <c r="BG32" s="247">
        <f t="shared" si="11"/>
        <v>50000</v>
      </c>
    </row>
    <row r="33" ht="15.75" customHeight="1">
      <c r="A33" s="269" t="s">
        <v>123</v>
      </c>
      <c r="B33" s="129">
        <v>5.7</v>
      </c>
      <c r="C33" s="129"/>
      <c r="D33" s="129"/>
      <c r="E33" s="129"/>
      <c r="F33" s="129"/>
      <c r="G33" s="129"/>
      <c r="H33" s="129"/>
      <c r="I33" s="129"/>
      <c r="J33" s="129"/>
      <c r="K33" s="129"/>
      <c r="L33" s="129"/>
      <c r="M33" s="129"/>
      <c r="N33" s="293">
        <f t="shared" ref="N33:N34" si="12">AVERAGE(B33:M33)</f>
        <v>5.7</v>
      </c>
      <c r="O33" s="294"/>
      <c r="P33" s="295" t="s">
        <v>123</v>
      </c>
      <c r="Q33" s="129">
        <v>0.0</v>
      </c>
      <c r="R33" s="129"/>
      <c r="S33" s="129"/>
      <c r="T33" s="129"/>
      <c r="U33" s="129"/>
      <c r="V33" s="129"/>
      <c r="W33" s="129"/>
      <c r="X33" s="129"/>
      <c r="Y33" s="129"/>
      <c r="Z33" s="129"/>
      <c r="AA33" s="129"/>
      <c r="AB33" s="129"/>
      <c r="AC33" s="293">
        <f t="shared" ref="AC33:AC36" si="13">AVERAGE(Q33:AB33)</f>
        <v>0</v>
      </c>
      <c r="AD33" s="296"/>
      <c r="AE33" s="297" t="s">
        <v>124</v>
      </c>
      <c r="AF33" s="271">
        <v>0.0</v>
      </c>
      <c r="AG33" s="271"/>
      <c r="AH33" s="271"/>
      <c r="AI33" s="271"/>
      <c r="AJ33" s="272"/>
      <c r="AK33" s="272"/>
      <c r="AL33" s="272"/>
      <c r="AM33" s="272"/>
      <c r="AN33" s="272"/>
      <c r="AO33" s="272"/>
      <c r="AP33" s="272"/>
      <c r="AQ33" s="272"/>
      <c r="AR33" s="273">
        <f t="shared" ref="AR33:AR36" si="14">AVERAGE(AF33:AQ33)</f>
        <v>0</v>
      </c>
      <c r="AS33" s="296"/>
      <c r="AT33" s="291" t="s">
        <v>108</v>
      </c>
      <c r="AU33" s="292">
        <v>25000.0</v>
      </c>
      <c r="AV33" s="292"/>
      <c r="AW33" s="292"/>
      <c r="AX33" s="292"/>
      <c r="AY33" s="292"/>
      <c r="AZ33" s="292"/>
      <c r="BA33" s="292"/>
      <c r="BB33" s="292"/>
      <c r="BC33" s="292"/>
      <c r="BD33" s="292"/>
      <c r="BE33" s="292"/>
      <c r="BF33" s="292"/>
      <c r="BG33" s="276">
        <f t="shared" si="11"/>
        <v>25000</v>
      </c>
    </row>
    <row r="34" ht="15.75" customHeight="1">
      <c r="A34" s="274" t="s">
        <v>108</v>
      </c>
      <c r="B34" s="298">
        <v>4.2</v>
      </c>
      <c r="C34" s="298"/>
      <c r="D34" s="298"/>
      <c r="E34" s="298"/>
      <c r="F34" s="298"/>
      <c r="G34" s="298"/>
      <c r="H34" s="298"/>
      <c r="I34" s="298"/>
      <c r="J34" s="298"/>
      <c r="K34" s="298"/>
      <c r="L34" s="298"/>
      <c r="M34" s="298"/>
      <c r="N34" s="299">
        <f t="shared" si="12"/>
        <v>4.2</v>
      </c>
      <c r="O34" s="251"/>
      <c r="P34" s="277" t="s">
        <v>108</v>
      </c>
      <c r="Q34" s="298">
        <v>0.0</v>
      </c>
      <c r="R34" s="298"/>
      <c r="S34" s="298"/>
      <c r="T34" s="298"/>
      <c r="U34" s="298"/>
      <c r="V34" s="298"/>
      <c r="W34" s="298"/>
      <c r="X34" s="298"/>
      <c r="Y34" s="298"/>
      <c r="Z34" s="298"/>
      <c r="AA34" s="298"/>
      <c r="AB34" s="298"/>
      <c r="AC34" s="299">
        <f t="shared" si="13"/>
        <v>0</v>
      </c>
      <c r="AD34" s="300"/>
      <c r="AE34" s="301" t="s">
        <v>108</v>
      </c>
      <c r="AF34" s="278">
        <v>0.0</v>
      </c>
      <c r="AG34" s="278"/>
      <c r="AH34" s="278"/>
      <c r="AI34" s="278"/>
      <c r="AJ34" s="279"/>
      <c r="AK34" s="279"/>
      <c r="AL34" s="279"/>
      <c r="AM34" s="279"/>
      <c r="AN34" s="279"/>
      <c r="AO34" s="279"/>
      <c r="AP34" s="279"/>
      <c r="AQ34" s="279"/>
      <c r="AR34" s="280">
        <f t="shared" si="14"/>
        <v>0</v>
      </c>
      <c r="AS34" s="300"/>
      <c r="AT34" s="302" t="s">
        <v>125</v>
      </c>
      <c r="AU34" s="303">
        <v>25000.0</v>
      </c>
      <c r="AV34" s="303"/>
      <c r="AW34" s="303"/>
      <c r="AX34" s="303"/>
      <c r="AY34" s="303"/>
      <c r="AZ34" s="303"/>
      <c r="BA34" s="303"/>
      <c r="BB34" s="303"/>
      <c r="BC34" s="303"/>
      <c r="BD34" s="303"/>
      <c r="BE34" s="303"/>
      <c r="BF34" s="303"/>
      <c r="BG34" s="247">
        <f t="shared" si="11"/>
        <v>25000</v>
      </c>
    </row>
    <row r="35" ht="15.75" customHeight="1">
      <c r="A35" s="269" t="s">
        <v>126</v>
      </c>
      <c r="B35" s="129">
        <f t="shared" ref="B35:M35" si="15">iferror(B25/B29, )</f>
        <v>1</v>
      </c>
      <c r="C35" s="129" t="str">
        <f t="shared" si="15"/>
        <v/>
      </c>
      <c r="D35" s="129" t="str">
        <f t="shared" si="15"/>
        <v/>
      </c>
      <c r="E35" s="129" t="str">
        <f t="shared" si="15"/>
        <v/>
      </c>
      <c r="F35" s="129" t="str">
        <f t="shared" si="15"/>
        <v/>
      </c>
      <c r="G35" s="129" t="str">
        <f t="shared" si="15"/>
        <v/>
      </c>
      <c r="H35" s="129" t="str">
        <f t="shared" si="15"/>
        <v/>
      </c>
      <c r="I35" s="129" t="str">
        <f t="shared" si="15"/>
        <v/>
      </c>
      <c r="J35" s="129" t="str">
        <f t="shared" si="15"/>
        <v/>
      </c>
      <c r="K35" s="129" t="str">
        <f t="shared" si="15"/>
        <v/>
      </c>
      <c r="L35" s="129" t="str">
        <f t="shared" si="15"/>
        <v/>
      </c>
      <c r="M35" s="129" t="str">
        <f t="shared" si="15"/>
        <v/>
      </c>
      <c r="N35" s="293">
        <f t="shared" ref="N35:N36" si="18">AVERAGE(B35:E35)</f>
        <v>1</v>
      </c>
      <c r="O35" s="239"/>
      <c r="P35" s="295" t="s">
        <v>126</v>
      </c>
      <c r="Q35" s="129">
        <f t="shared" ref="Q35:AB35" si="16">iferror(Q25/Q29, )</f>
        <v>1</v>
      </c>
      <c r="R35" s="129" t="str">
        <f t="shared" si="16"/>
        <v/>
      </c>
      <c r="S35" s="129" t="str">
        <f t="shared" si="16"/>
        <v/>
      </c>
      <c r="T35" s="129" t="str">
        <f t="shared" si="16"/>
        <v/>
      </c>
      <c r="U35" s="129" t="str">
        <f t="shared" si="16"/>
        <v/>
      </c>
      <c r="V35" s="129" t="str">
        <f t="shared" si="16"/>
        <v/>
      </c>
      <c r="W35" s="129" t="str">
        <f t="shared" si="16"/>
        <v/>
      </c>
      <c r="X35" s="129" t="str">
        <f t="shared" si="16"/>
        <v/>
      </c>
      <c r="Y35" s="129" t="str">
        <f t="shared" si="16"/>
        <v/>
      </c>
      <c r="Z35" s="129" t="str">
        <f t="shared" si="16"/>
        <v/>
      </c>
      <c r="AA35" s="129" t="str">
        <f t="shared" si="16"/>
        <v/>
      </c>
      <c r="AB35" s="129" t="str">
        <f t="shared" si="16"/>
        <v/>
      </c>
      <c r="AC35" s="293">
        <f t="shared" si="13"/>
        <v>1</v>
      </c>
      <c r="AD35" s="240"/>
      <c r="AE35" s="270" t="s">
        <v>127</v>
      </c>
      <c r="AF35" s="304">
        <v>0.0</v>
      </c>
      <c r="AG35" s="304"/>
      <c r="AH35" s="304"/>
      <c r="AI35" s="304"/>
      <c r="AJ35" s="305"/>
      <c r="AK35" s="305"/>
      <c r="AL35" s="305"/>
      <c r="AM35" s="305"/>
      <c r="AN35" s="305"/>
      <c r="AO35" s="305"/>
      <c r="AP35" s="305"/>
      <c r="AQ35" s="305"/>
      <c r="AR35" s="306">
        <f t="shared" si="14"/>
        <v>0</v>
      </c>
      <c r="AS35" s="240"/>
      <c r="AT35" s="307" t="s">
        <v>108</v>
      </c>
      <c r="AU35" s="308">
        <v>10000.0</v>
      </c>
      <c r="AV35" s="308"/>
      <c r="AW35" s="308"/>
      <c r="AX35" s="308"/>
      <c r="AY35" s="308"/>
      <c r="AZ35" s="308"/>
      <c r="BA35" s="308"/>
      <c r="BB35" s="308"/>
      <c r="BC35" s="308"/>
      <c r="BD35" s="308"/>
      <c r="BE35" s="308"/>
      <c r="BF35" s="308"/>
      <c r="BG35" s="309">
        <f t="shared" si="11"/>
        <v>10000</v>
      </c>
    </row>
    <row r="36" ht="15.75" customHeight="1">
      <c r="A36" s="274" t="s">
        <v>108</v>
      </c>
      <c r="B36" s="298">
        <f t="shared" ref="B36:M36" si="17">iferror(B26/B30, )</f>
        <v>1.5</v>
      </c>
      <c r="C36" s="298" t="str">
        <f t="shared" si="17"/>
        <v/>
      </c>
      <c r="D36" s="298" t="str">
        <f t="shared" si="17"/>
        <v/>
      </c>
      <c r="E36" s="298" t="str">
        <f t="shared" si="17"/>
        <v/>
      </c>
      <c r="F36" s="298" t="str">
        <f t="shared" si="17"/>
        <v/>
      </c>
      <c r="G36" s="298" t="str">
        <f t="shared" si="17"/>
        <v/>
      </c>
      <c r="H36" s="298" t="str">
        <f t="shared" si="17"/>
        <v/>
      </c>
      <c r="I36" s="298" t="str">
        <f t="shared" si="17"/>
        <v/>
      </c>
      <c r="J36" s="298" t="str">
        <f t="shared" si="17"/>
        <v/>
      </c>
      <c r="K36" s="298" t="str">
        <f t="shared" si="17"/>
        <v/>
      </c>
      <c r="L36" s="298" t="str">
        <f t="shared" si="17"/>
        <v/>
      </c>
      <c r="M36" s="298" t="str">
        <f t="shared" si="17"/>
        <v/>
      </c>
      <c r="N36" s="299">
        <f t="shared" si="18"/>
        <v>1.5</v>
      </c>
      <c r="O36" s="251"/>
      <c r="P36" s="277" t="s">
        <v>108</v>
      </c>
      <c r="Q36" s="298" t="str">
        <f t="shared" ref="Q36:AB36" si="19">iferror(Q26/Q30, )</f>
        <v/>
      </c>
      <c r="R36" s="298" t="str">
        <f t="shared" si="19"/>
        <v/>
      </c>
      <c r="S36" s="298" t="str">
        <f t="shared" si="19"/>
        <v/>
      </c>
      <c r="T36" s="298" t="str">
        <f t="shared" si="19"/>
        <v/>
      </c>
      <c r="U36" s="298" t="str">
        <f t="shared" si="19"/>
        <v/>
      </c>
      <c r="V36" s="298" t="str">
        <f t="shared" si="19"/>
        <v/>
      </c>
      <c r="W36" s="298" t="str">
        <f t="shared" si="19"/>
        <v/>
      </c>
      <c r="X36" s="298" t="str">
        <f t="shared" si="19"/>
        <v/>
      </c>
      <c r="Y36" s="298" t="str">
        <f t="shared" si="19"/>
        <v/>
      </c>
      <c r="Z36" s="298" t="str">
        <f t="shared" si="19"/>
        <v/>
      </c>
      <c r="AA36" s="298" t="str">
        <f t="shared" si="19"/>
        <v/>
      </c>
      <c r="AB36" s="298" t="str">
        <f t="shared" si="19"/>
        <v/>
      </c>
      <c r="AC36" s="299" t="str">
        <f t="shared" si="13"/>
        <v>#DIV/0!</v>
      </c>
      <c r="AD36" s="253"/>
      <c r="AE36" s="310" t="s">
        <v>108</v>
      </c>
      <c r="AF36" s="266">
        <v>0.0</v>
      </c>
      <c r="AG36" s="266"/>
      <c r="AH36" s="266"/>
      <c r="AI36" s="266"/>
      <c r="AJ36" s="311"/>
      <c r="AK36" s="311"/>
      <c r="AL36" s="311"/>
      <c r="AM36" s="311"/>
      <c r="AN36" s="311"/>
      <c r="AO36" s="311"/>
      <c r="AP36" s="311"/>
      <c r="AQ36" s="311"/>
      <c r="AR36" s="267">
        <f t="shared" si="14"/>
        <v>0</v>
      </c>
      <c r="AS36" s="253"/>
      <c r="AT36" s="312"/>
      <c r="AU36" s="312"/>
      <c r="AV36" s="313"/>
      <c r="AW36" s="313"/>
      <c r="AX36" s="313"/>
      <c r="AY36" s="313"/>
      <c r="AZ36" s="313"/>
      <c r="BA36" s="313"/>
      <c r="BB36" s="313"/>
      <c r="BC36" s="313"/>
      <c r="BD36" s="313"/>
      <c r="BE36" s="313"/>
      <c r="BF36" s="313"/>
      <c r="BG36" s="313"/>
    </row>
    <row r="37" ht="15.75" customHeight="1">
      <c r="A37" s="269" t="s">
        <v>128</v>
      </c>
      <c r="B37" s="129">
        <v>0.05</v>
      </c>
      <c r="C37" s="129"/>
      <c r="D37" s="129"/>
      <c r="E37" s="129"/>
      <c r="F37" s="129"/>
      <c r="G37" s="129"/>
      <c r="H37" s="129"/>
      <c r="I37" s="129"/>
      <c r="J37" s="129"/>
      <c r="K37" s="129"/>
      <c r="L37" s="129"/>
      <c r="M37" s="129"/>
      <c r="N37" s="293">
        <f t="shared" ref="N37:N38" si="20">AVERAGE(B37:M37)</f>
        <v>0.05</v>
      </c>
      <c r="O37" s="239"/>
      <c r="P37" s="295" t="s">
        <v>129</v>
      </c>
      <c r="Q37" s="31">
        <v>0.0</v>
      </c>
      <c r="R37" s="31"/>
      <c r="S37" s="31"/>
      <c r="T37" s="31"/>
      <c r="U37" s="31"/>
      <c r="V37" s="31"/>
      <c r="W37" s="31"/>
      <c r="X37" s="31"/>
      <c r="Y37" s="31"/>
      <c r="Z37" s="31"/>
      <c r="AA37" s="31"/>
      <c r="AB37" s="31"/>
      <c r="AC37" s="125">
        <f t="shared" ref="AC37:AC38" si="21">SUM(Q37:AB37)</f>
        <v>0</v>
      </c>
      <c r="AD37" s="314"/>
      <c r="AE37" s="315"/>
      <c r="AF37" s="316"/>
      <c r="AG37" s="316"/>
      <c r="AH37" s="316"/>
      <c r="AI37" s="316"/>
      <c r="AJ37" s="317"/>
      <c r="AK37" s="317"/>
      <c r="AL37" s="317"/>
      <c r="AM37" s="317"/>
      <c r="AN37" s="317"/>
      <c r="AO37" s="317"/>
      <c r="AP37" s="317"/>
      <c r="AQ37" s="317"/>
      <c r="AR37" s="318"/>
      <c r="AS37" s="319"/>
      <c r="AT37" s="137" t="s">
        <v>130</v>
      </c>
      <c r="AU37" s="233" t="s">
        <v>116</v>
      </c>
      <c r="AV37" s="234" t="s">
        <v>121</v>
      </c>
      <c r="AW37" s="320"/>
      <c r="AX37" s="320"/>
      <c r="AY37" s="320"/>
      <c r="AZ37" s="320"/>
      <c r="BA37" s="320"/>
      <c r="BB37" s="320"/>
      <c r="BC37" s="320"/>
      <c r="BD37" s="320"/>
      <c r="BE37" s="320"/>
      <c r="BF37" s="320"/>
      <c r="BG37" s="320"/>
    </row>
    <row r="38" ht="15.75" customHeight="1">
      <c r="A38" s="259" t="s">
        <v>108</v>
      </c>
      <c r="B38" s="321">
        <v>0.05</v>
      </c>
      <c r="C38" s="321"/>
      <c r="D38" s="321"/>
      <c r="E38" s="321"/>
      <c r="F38" s="321"/>
      <c r="G38" s="321"/>
      <c r="H38" s="321"/>
      <c r="I38" s="321"/>
      <c r="J38" s="321"/>
      <c r="K38" s="321"/>
      <c r="L38" s="321"/>
      <c r="M38" s="321"/>
      <c r="N38" s="322">
        <f t="shared" si="20"/>
        <v>0.05</v>
      </c>
      <c r="O38" s="251"/>
      <c r="P38" s="310" t="s">
        <v>108</v>
      </c>
      <c r="Q38" s="323">
        <v>0.0</v>
      </c>
      <c r="R38" s="323"/>
      <c r="S38" s="323"/>
      <c r="T38" s="323"/>
      <c r="U38" s="323"/>
      <c r="V38" s="323"/>
      <c r="W38" s="323"/>
      <c r="X38" s="323"/>
      <c r="Y38" s="323"/>
      <c r="Z38" s="323"/>
      <c r="AA38" s="323"/>
      <c r="AB38" s="323"/>
      <c r="AC38" s="309">
        <f t="shared" si="21"/>
        <v>0</v>
      </c>
      <c r="AD38" s="253"/>
      <c r="AE38" s="324" t="s">
        <v>39</v>
      </c>
      <c r="AF38" s="325" t="s">
        <v>116</v>
      </c>
      <c r="AG38" s="326" t="s">
        <v>41</v>
      </c>
      <c r="AH38" s="325" t="s">
        <v>121</v>
      </c>
      <c r="AI38" s="326" t="s">
        <v>41</v>
      </c>
      <c r="AJ38" s="325" t="s">
        <v>127</v>
      </c>
      <c r="AK38" s="326" t="s">
        <v>41</v>
      </c>
      <c r="AL38" s="327" t="s">
        <v>124</v>
      </c>
      <c r="AM38" s="327" t="s">
        <v>41</v>
      </c>
      <c r="AN38" s="328"/>
      <c r="AO38" s="328"/>
      <c r="AP38" s="328"/>
      <c r="AQ38" s="328"/>
      <c r="AR38" s="329"/>
      <c r="AS38" s="253"/>
      <c r="AT38" s="330" t="s">
        <v>131</v>
      </c>
      <c r="AU38" s="331">
        <v>1000000.0</v>
      </c>
      <c r="AV38" s="332">
        <v>1000.0</v>
      </c>
      <c r="AW38" s="333"/>
      <c r="AX38" s="333"/>
      <c r="AY38" s="333"/>
      <c r="AZ38" s="333"/>
      <c r="BA38" s="333"/>
      <c r="BB38" s="333"/>
      <c r="BC38" s="333"/>
      <c r="BD38" s="333"/>
      <c r="BE38" s="333"/>
      <c r="BF38" s="333"/>
      <c r="BG38" s="333"/>
    </row>
    <row r="39" ht="15.75" customHeight="1">
      <c r="A39" s="334"/>
      <c r="B39" s="335"/>
      <c r="C39" s="335"/>
      <c r="D39" s="335"/>
      <c r="E39" s="335"/>
      <c r="F39" s="335"/>
      <c r="G39" s="335"/>
      <c r="H39" s="335"/>
      <c r="I39" s="335"/>
      <c r="J39" s="335"/>
      <c r="K39" s="335"/>
      <c r="L39" s="335"/>
      <c r="M39" s="335"/>
      <c r="N39" s="336"/>
      <c r="O39" s="337"/>
      <c r="P39" s="334"/>
      <c r="Q39" s="335"/>
      <c r="R39" s="335"/>
      <c r="S39" s="335"/>
      <c r="T39" s="335"/>
      <c r="U39" s="335"/>
      <c r="V39" s="335"/>
      <c r="W39" s="335"/>
      <c r="X39" s="335"/>
      <c r="Y39" s="335"/>
      <c r="Z39" s="335"/>
      <c r="AA39" s="335"/>
      <c r="AB39" s="335"/>
      <c r="AC39" s="336"/>
      <c r="AD39" s="240"/>
      <c r="AE39" s="338">
        <v>1.0</v>
      </c>
      <c r="AF39" s="271">
        <v>0.0</v>
      </c>
      <c r="AG39" s="339">
        <v>0.0</v>
      </c>
      <c r="AH39" s="271">
        <v>0.0</v>
      </c>
      <c r="AI39" s="339">
        <v>0.0</v>
      </c>
      <c r="AJ39" s="304">
        <v>0.0</v>
      </c>
      <c r="AK39" s="340">
        <v>0.0</v>
      </c>
      <c r="AL39" s="271">
        <v>0.0</v>
      </c>
      <c r="AM39" s="339">
        <v>0.0</v>
      </c>
      <c r="AN39" s="220"/>
      <c r="AO39" s="220"/>
      <c r="AP39" s="220"/>
      <c r="AQ39" s="220"/>
      <c r="AR39" s="221"/>
      <c r="AS39" s="240"/>
      <c r="AT39" s="341" t="s">
        <v>132</v>
      </c>
      <c r="AU39" s="342">
        <v>900000.0</v>
      </c>
      <c r="AV39" s="343">
        <v>900.0</v>
      </c>
      <c r="AW39" s="320"/>
      <c r="AX39" s="320"/>
      <c r="AY39" s="320"/>
      <c r="AZ39" s="320"/>
      <c r="BA39" s="320"/>
      <c r="BB39" s="320"/>
      <c r="BC39" s="320"/>
      <c r="BD39" s="320"/>
      <c r="BE39" s="320"/>
      <c r="BF39" s="320"/>
      <c r="BG39" s="320"/>
    </row>
    <row r="40" ht="15.75" customHeight="1">
      <c r="A40" s="48" t="s">
        <v>39</v>
      </c>
      <c r="B40" s="135" t="s">
        <v>105</v>
      </c>
      <c r="C40" s="27" t="s">
        <v>41</v>
      </c>
      <c r="D40" s="137" t="s">
        <v>114</v>
      </c>
      <c r="E40" s="27" t="s">
        <v>41</v>
      </c>
      <c r="F40" s="135" t="s">
        <v>119</v>
      </c>
      <c r="G40" s="27" t="s">
        <v>41</v>
      </c>
      <c r="H40" s="135" t="s">
        <v>126</v>
      </c>
      <c r="I40" s="27" t="s">
        <v>41</v>
      </c>
      <c r="J40" s="83"/>
      <c r="K40" s="83"/>
      <c r="L40" s="83"/>
      <c r="M40" s="83"/>
      <c r="N40" s="84"/>
      <c r="O40" s="215"/>
      <c r="P40" s="48" t="s">
        <v>39</v>
      </c>
      <c r="Q40" s="135" t="s">
        <v>105</v>
      </c>
      <c r="R40" s="27" t="s">
        <v>41</v>
      </c>
      <c r="S40" s="137" t="s">
        <v>115</v>
      </c>
      <c r="T40" s="27" t="s">
        <v>41</v>
      </c>
      <c r="U40" s="135" t="s">
        <v>120</v>
      </c>
      <c r="V40" s="27" t="s">
        <v>41</v>
      </c>
      <c r="W40" s="344" t="s">
        <v>126</v>
      </c>
      <c r="X40" s="345" t="s">
        <v>41</v>
      </c>
      <c r="Y40" s="83"/>
      <c r="Z40" s="83"/>
      <c r="AA40" s="83"/>
      <c r="AB40" s="83"/>
      <c r="AC40" s="84"/>
      <c r="AD40" s="346"/>
      <c r="AE40" s="347">
        <v>2.0</v>
      </c>
      <c r="AF40" s="348"/>
      <c r="AG40" s="349"/>
      <c r="AH40" s="348"/>
      <c r="AI40" s="349"/>
      <c r="AJ40" s="350"/>
      <c r="AK40" s="351"/>
      <c r="AL40" s="348"/>
      <c r="AM40" s="349"/>
      <c r="AN40" s="352"/>
      <c r="AO40" s="352"/>
      <c r="AP40" s="352"/>
      <c r="AQ40" s="352"/>
      <c r="AR40" s="353"/>
      <c r="AS40" s="346"/>
      <c r="AT40" s="354" t="s">
        <v>133</v>
      </c>
      <c r="AU40" s="355">
        <v>800000.0</v>
      </c>
      <c r="AV40" s="356">
        <v>800.0</v>
      </c>
      <c r="AW40" s="320"/>
      <c r="AX40" s="320"/>
      <c r="AY40" s="320"/>
      <c r="AZ40" s="320"/>
      <c r="BA40" s="320"/>
      <c r="BB40" s="320"/>
      <c r="BC40" s="320"/>
      <c r="BD40" s="320"/>
      <c r="BE40" s="320"/>
      <c r="BF40" s="320"/>
      <c r="BG40" s="320"/>
    </row>
    <row r="41" ht="15.75" customHeight="1">
      <c r="A41" s="30">
        <v>1.0</v>
      </c>
      <c r="B41" s="140">
        <v>500000.0</v>
      </c>
      <c r="C41" s="141">
        <v>400000.0</v>
      </c>
      <c r="D41" s="140">
        <v>250000.0</v>
      </c>
      <c r="E41" s="141">
        <v>140000.0</v>
      </c>
      <c r="F41" s="140">
        <v>45000.0</v>
      </c>
      <c r="G41" s="141">
        <v>28000.0</v>
      </c>
      <c r="H41" s="142">
        <v>2.2</v>
      </c>
      <c r="I41" s="357">
        <v>2.7</v>
      </c>
      <c r="J41" s="121"/>
      <c r="K41" s="90"/>
      <c r="L41" s="91"/>
      <c r="M41" s="91"/>
      <c r="N41" s="92"/>
      <c r="O41" s="215"/>
      <c r="P41" s="30">
        <v>1.0</v>
      </c>
      <c r="Q41" s="140">
        <v>10.0</v>
      </c>
      <c r="R41" s="141">
        <v>10.0</v>
      </c>
      <c r="S41" s="140">
        <v>10.0</v>
      </c>
      <c r="T41" s="141">
        <v>10.0</v>
      </c>
      <c r="U41" s="140">
        <v>10.0</v>
      </c>
      <c r="V41" s="141">
        <v>10.0</v>
      </c>
      <c r="W41" s="142">
        <f t="shared" ref="W41:X41" si="22">iferror(Q41/S41, )</f>
        <v>1</v>
      </c>
      <c r="X41" s="357">
        <f t="shared" si="22"/>
        <v>1</v>
      </c>
      <c r="Y41" s="121"/>
      <c r="Z41" s="90"/>
      <c r="AA41" s="91"/>
      <c r="AB41" s="91"/>
      <c r="AC41" s="92"/>
      <c r="AD41" s="198"/>
      <c r="AE41" s="338">
        <v>3.0</v>
      </c>
      <c r="AF41" s="271"/>
      <c r="AG41" s="339"/>
      <c r="AH41" s="271"/>
      <c r="AI41" s="339"/>
      <c r="AJ41" s="304"/>
      <c r="AK41" s="340"/>
      <c r="AL41" s="271"/>
      <c r="AM41" s="339"/>
      <c r="AN41" s="220"/>
      <c r="AO41" s="220"/>
      <c r="AP41" s="220"/>
      <c r="AQ41" s="220"/>
      <c r="AR41" s="221"/>
      <c r="AS41" s="198"/>
      <c r="AT41" s="341" t="s">
        <v>134</v>
      </c>
      <c r="AU41" s="342">
        <v>700000.0</v>
      </c>
      <c r="AV41" s="343">
        <v>700.0</v>
      </c>
      <c r="AW41" s="320"/>
      <c r="AX41" s="320"/>
      <c r="AY41" s="320"/>
      <c r="AZ41" s="320"/>
      <c r="BA41" s="320"/>
      <c r="BB41" s="320"/>
      <c r="BC41" s="320"/>
      <c r="BD41" s="320"/>
      <c r="BE41" s="320"/>
      <c r="BF41" s="320"/>
      <c r="BG41" s="320"/>
    </row>
    <row r="42" ht="15.75" customHeight="1">
      <c r="A42" s="144">
        <v>2.0</v>
      </c>
      <c r="B42" s="145"/>
      <c r="C42" s="146"/>
      <c r="D42" s="145"/>
      <c r="E42" s="146"/>
      <c r="F42" s="145"/>
      <c r="G42" s="146"/>
      <c r="H42" s="147"/>
      <c r="I42" s="358"/>
      <c r="J42" s="359"/>
      <c r="K42" s="360"/>
      <c r="L42" s="360"/>
      <c r="M42" s="360"/>
      <c r="N42" s="361"/>
      <c r="O42" s="239"/>
      <c r="P42" s="144">
        <v>2.0</v>
      </c>
      <c r="Q42" s="145"/>
      <c r="R42" s="146"/>
      <c r="S42" s="145"/>
      <c r="T42" s="146"/>
      <c r="U42" s="145"/>
      <c r="V42" s="146"/>
      <c r="W42" s="147"/>
      <c r="X42" s="358"/>
      <c r="Y42" s="359"/>
      <c r="Z42" s="360"/>
      <c r="AA42" s="360"/>
      <c r="AB42" s="360"/>
      <c r="AC42" s="361"/>
      <c r="AD42" s="198"/>
      <c r="AE42" s="347">
        <v>4.0</v>
      </c>
      <c r="AF42" s="348"/>
      <c r="AG42" s="349"/>
      <c r="AH42" s="348"/>
      <c r="AI42" s="349"/>
      <c r="AJ42" s="350"/>
      <c r="AK42" s="351"/>
      <c r="AL42" s="348"/>
      <c r="AM42" s="349"/>
      <c r="AN42" s="352"/>
      <c r="AO42" s="352"/>
      <c r="AP42" s="352"/>
      <c r="AQ42" s="352"/>
      <c r="AR42" s="353"/>
      <c r="AS42" s="198"/>
      <c r="AT42" s="354" t="s">
        <v>135</v>
      </c>
      <c r="AU42" s="355">
        <v>600000.0</v>
      </c>
      <c r="AV42" s="356">
        <v>600.0</v>
      </c>
      <c r="AW42" s="320"/>
      <c r="AX42" s="320"/>
      <c r="AY42" s="320"/>
      <c r="AZ42" s="320"/>
      <c r="BA42" s="320"/>
      <c r="BB42" s="320"/>
      <c r="BC42" s="320"/>
      <c r="BD42" s="320"/>
      <c r="BE42" s="320"/>
      <c r="BF42" s="320"/>
      <c r="BG42" s="320"/>
    </row>
    <row r="43" ht="15.75" customHeight="1">
      <c r="A43" s="30">
        <v>3.0</v>
      </c>
      <c r="B43" s="140"/>
      <c r="C43" s="141"/>
      <c r="D43" s="140"/>
      <c r="E43" s="141"/>
      <c r="F43" s="140"/>
      <c r="G43" s="141"/>
      <c r="H43" s="142"/>
      <c r="I43" s="357"/>
      <c r="J43" s="121"/>
      <c r="K43" s="91"/>
      <c r="L43" s="91"/>
      <c r="M43" s="91"/>
      <c r="N43" s="92"/>
      <c r="O43" s="215"/>
      <c r="P43" s="30">
        <v>3.0</v>
      </c>
      <c r="Q43" s="140"/>
      <c r="R43" s="141"/>
      <c r="S43" s="140"/>
      <c r="T43" s="141"/>
      <c r="U43" s="140"/>
      <c r="V43" s="141"/>
      <c r="W43" s="142"/>
      <c r="X43" s="357"/>
      <c r="Y43" s="121"/>
      <c r="Z43" s="91"/>
      <c r="AA43" s="91"/>
      <c r="AB43" s="91"/>
      <c r="AC43" s="92"/>
      <c r="AD43" s="198"/>
      <c r="AE43" s="338">
        <v>5.0</v>
      </c>
      <c r="AF43" s="271"/>
      <c r="AG43" s="339"/>
      <c r="AH43" s="271"/>
      <c r="AI43" s="339"/>
      <c r="AJ43" s="304"/>
      <c r="AK43" s="340"/>
      <c r="AL43" s="271"/>
      <c r="AM43" s="339"/>
      <c r="AN43" s="220"/>
      <c r="AO43" s="220"/>
      <c r="AP43" s="220"/>
      <c r="AQ43" s="220"/>
      <c r="AR43" s="221"/>
      <c r="AS43" s="198"/>
      <c r="AT43" s="341" t="s">
        <v>136</v>
      </c>
      <c r="AU43" s="342">
        <v>500000.0</v>
      </c>
      <c r="AV43" s="343">
        <v>500.0</v>
      </c>
      <c r="AW43" s="320"/>
      <c r="AX43" s="320"/>
      <c r="AY43" s="320"/>
      <c r="AZ43" s="320"/>
      <c r="BA43" s="320"/>
      <c r="BB43" s="320"/>
      <c r="BC43" s="320"/>
      <c r="BD43" s="320"/>
      <c r="BE43" s="320"/>
      <c r="BF43" s="320"/>
      <c r="BG43" s="320"/>
    </row>
    <row r="44" ht="15.75" customHeight="1">
      <c r="A44" s="144">
        <v>4.0</v>
      </c>
      <c r="B44" s="145"/>
      <c r="C44" s="146"/>
      <c r="D44" s="145"/>
      <c r="E44" s="146"/>
      <c r="F44" s="145"/>
      <c r="G44" s="146"/>
      <c r="H44" s="147"/>
      <c r="I44" s="358"/>
      <c r="J44" s="359"/>
      <c r="K44" s="360"/>
      <c r="L44" s="360"/>
      <c r="M44" s="360"/>
      <c r="N44" s="361"/>
      <c r="O44" s="239"/>
      <c r="P44" s="144">
        <v>4.0</v>
      </c>
      <c r="Q44" s="145"/>
      <c r="R44" s="146"/>
      <c r="S44" s="145"/>
      <c r="T44" s="146"/>
      <c r="U44" s="145"/>
      <c r="V44" s="146"/>
      <c r="W44" s="147"/>
      <c r="X44" s="358"/>
      <c r="Y44" s="359"/>
      <c r="Z44" s="360"/>
      <c r="AA44" s="360"/>
      <c r="AB44" s="360"/>
      <c r="AC44" s="361"/>
      <c r="AD44" s="198"/>
      <c r="AE44" s="347">
        <v>6.0</v>
      </c>
      <c r="AF44" s="348"/>
      <c r="AG44" s="349"/>
      <c r="AH44" s="348"/>
      <c r="AI44" s="349"/>
      <c r="AJ44" s="350"/>
      <c r="AK44" s="351"/>
      <c r="AL44" s="348"/>
      <c r="AM44" s="349"/>
      <c r="AN44" s="352"/>
      <c r="AO44" s="352"/>
      <c r="AP44" s="352"/>
      <c r="AQ44" s="352"/>
      <c r="AR44" s="353"/>
      <c r="AS44" s="198"/>
      <c r="AT44" s="354" t="s">
        <v>137</v>
      </c>
      <c r="AU44" s="355">
        <v>400000.0</v>
      </c>
      <c r="AV44" s="356">
        <v>400.0</v>
      </c>
      <c r="AW44" s="320"/>
      <c r="AX44" s="320"/>
      <c r="AY44" s="320"/>
      <c r="AZ44" s="320"/>
      <c r="BA44" s="320"/>
      <c r="BB44" s="320"/>
      <c r="BC44" s="320"/>
      <c r="BD44" s="320"/>
      <c r="BE44" s="320"/>
      <c r="BF44" s="320"/>
      <c r="BG44" s="320"/>
    </row>
    <row r="45" ht="15.75" customHeight="1">
      <c r="A45" s="30">
        <v>5.0</v>
      </c>
      <c r="B45" s="140"/>
      <c r="C45" s="141"/>
      <c r="D45" s="140"/>
      <c r="E45" s="141"/>
      <c r="F45" s="140"/>
      <c r="G45" s="141"/>
      <c r="H45" s="142"/>
      <c r="I45" s="357"/>
      <c r="J45" s="121"/>
      <c r="K45" s="91"/>
      <c r="L45" s="91"/>
      <c r="M45" s="91"/>
      <c r="N45" s="92"/>
      <c r="O45" s="215"/>
      <c r="P45" s="30">
        <v>5.0</v>
      </c>
      <c r="Q45" s="140"/>
      <c r="R45" s="141"/>
      <c r="S45" s="140"/>
      <c r="T45" s="141"/>
      <c r="U45" s="140"/>
      <c r="V45" s="141"/>
      <c r="W45" s="142"/>
      <c r="X45" s="357"/>
      <c r="Y45" s="121"/>
      <c r="Z45" s="91"/>
      <c r="AA45" s="91"/>
      <c r="AB45" s="91"/>
      <c r="AC45" s="92"/>
      <c r="AD45" s="198"/>
      <c r="AE45" s="338">
        <v>7.0</v>
      </c>
      <c r="AF45" s="271"/>
      <c r="AG45" s="339"/>
      <c r="AH45" s="271"/>
      <c r="AI45" s="339"/>
      <c r="AJ45" s="304"/>
      <c r="AK45" s="340"/>
      <c r="AL45" s="271"/>
      <c r="AM45" s="339"/>
      <c r="AN45" s="220"/>
      <c r="AO45" s="220"/>
      <c r="AP45" s="220"/>
      <c r="AQ45" s="220"/>
      <c r="AR45" s="221"/>
      <c r="AS45" s="198"/>
      <c r="AT45" s="341" t="s">
        <v>138</v>
      </c>
      <c r="AU45" s="342">
        <v>300000.0</v>
      </c>
      <c r="AV45" s="343">
        <v>300.0</v>
      </c>
      <c r="AW45" s="320"/>
      <c r="AX45" s="320"/>
      <c r="AY45" s="320"/>
      <c r="AZ45" s="320"/>
      <c r="BA45" s="320"/>
      <c r="BB45" s="320"/>
      <c r="BC45" s="320"/>
      <c r="BD45" s="320"/>
      <c r="BE45" s="320"/>
      <c r="BF45" s="320"/>
      <c r="BG45" s="320"/>
    </row>
    <row r="46" ht="15.75" customHeight="1">
      <c r="A46" s="144">
        <v>6.0</v>
      </c>
      <c r="B46" s="145"/>
      <c r="C46" s="146"/>
      <c r="D46" s="145"/>
      <c r="E46" s="146"/>
      <c r="F46" s="145"/>
      <c r="G46" s="146"/>
      <c r="H46" s="147"/>
      <c r="I46" s="358"/>
      <c r="J46" s="359"/>
      <c r="K46" s="360"/>
      <c r="L46" s="360"/>
      <c r="M46" s="360"/>
      <c r="N46" s="361"/>
      <c r="O46" s="239"/>
      <c r="P46" s="144">
        <v>6.0</v>
      </c>
      <c r="Q46" s="145"/>
      <c r="R46" s="146"/>
      <c r="S46" s="145"/>
      <c r="T46" s="146"/>
      <c r="U46" s="145"/>
      <c r="V46" s="146"/>
      <c r="W46" s="147"/>
      <c r="X46" s="358"/>
      <c r="Y46" s="359"/>
      <c r="Z46" s="360"/>
      <c r="AA46" s="360"/>
      <c r="AB46" s="360"/>
      <c r="AC46" s="361"/>
      <c r="AD46" s="198"/>
      <c r="AE46" s="347">
        <v>8.0</v>
      </c>
      <c r="AF46" s="348"/>
      <c r="AG46" s="349"/>
      <c r="AH46" s="348"/>
      <c r="AI46" s="349"/>
      <c r="AJ46" s="350"/>
      <c r="AK46" s="351"/>
      <c r="AL46" s="348"/>
      <c r="AM46" s="349"/>
      <c r="AN46" s="352"/>
      <c r="AO46" s="352"/>
      <c r="AP46" s="352"/>
      <c r="AQ46" s="352"/>
      <c r="AR46" s="353"/>
      <c r="AS46" s="198"/>
      <c r="AT46" s="354" t="s">
        <v>139</v>
      </c>
      <c r="AU46" s="355">
        <v>200000.0</v>
      </c>
      <c r="AV46" s="356">
        <v>200.0</v>
      </c>
      <c r="AW46" s="320"/>
      <c r="AX46" s="320"/>
      <c r="AY46" s="320"/>
      <c r="AZ46" s="320"/>
      <c r="BA46" s="320"/>
      <c r="BB46" s="320"/>
      <c r="BC46" s="320"/>
      <c r="BD46" s="320"/>
      <c r="BE46" s="320"/>
      <c r="BF46" s="320"/>
      <c r="BG46" s="320"/>
    </row>
    <row r="47" ht="15.75" customHeight="1">
      <c r="A47" s="30">
        <v>7.0</v>
      </c>
      <c r="B47" s="140"/>
      <c r="C47" s="141"/>
      <c r="D47" s="140"/>
      <c r="E47" s="141"/>
      <c r="F47" s="140"/>
      <c r="G47" s="141"/>
      <c r="H47" s="142"/>
      <c r="I47" s="357"/>
      <c r="J47" s="121"/>
      <c r="K47" s="91"/>
      <c r="L47" s="91"/>
      <c r="M47" s="91"/>
      <c r="N47" s="92"/>
      <c r="O47" s="215"/>
      <c r="P47" s="30">
        <v>7.0</v>
      </c>
      <c r="Q47" s="140"/>
      <c r="R47" s="141"/>
      <c r="S47" s="140"/>
      <c r="T47" s="141"/>
      <c r="U47" s="140"/>
      <c r="V47" s="141"/>
      <c r="W47" s="142"/>
      <c r="X47" s="357"/>
      <c r="Y47" s="121"/>
      <c r="Z47" s="91"/>
      <c r="AA47" s="91"/>
      <c r="AB47" s="91"/>
      <c r="AC47" s="92"/>
      <c r="AD47" s="198"/>
      <c r="AE47" s="338">
        <v>9.0</v>
      </c>
      <c r="AF47" s="271"/>
      <c r="AG47" s="339"/>
      <c r="AH47" s="271"/>
      <c r="AI47" s="339"/>
      <c r="AJ47" s="304"/>
      <c r="AK47" s="340"/>
      <c r="AL47" s="271"/>
      <c r="AM47" s="339"/>
      <c r="AN47" s="220"/>
      <c r="AO47" s="220"/>
      <c r="AP47" s="220"/>
      <c r="AQ47" s="220"/>
      <c r="AR47" s="221"/>
      <c r="AS47" s="198"/>
      <c r="AT47" s="362" t="s">
        <v>140</v>
      </c>
      <c r="AU47" s="363">
        <v>100000.0</v>
      </c>
      <c r="AV47" s="364">
        <v>100.0</v>
      </c>
      <c r="AW47" s="320"/>
      <c r="AX47" s="320"/>
      <c r="AY47" s="320"/>
      <c r="AZ47" s="320"/>
      <c r="BA47" s="320"/>
      <c r="BB47" s="320"/>
      <c r="BC47" s="320"/>
      <c r="BD47" s="320"/>
      <c r="BE47" s="320"/>
      <c r="BF47" s="320"/>
      <c r="BG47" s="320"/>
    </row>
    <row r="48" ht="15.75" customHeight="1">
      <c r="A48" s="144">
        <v>8.0</v>
      </c>
      <c r="B48" s="145"/>
      <c r="C48" s="146"/>
      <c r="D48" s="145"/>
      <c r="E48" s="146"/>
      <c r="F48" s="145"/>
      <c r="G48" s="146"/>
      <c r="H48" s="147"/>
      <c r="I48" s="358"/>
      <c r="J48" s="359"/>
      <c r="K48" s="360"/>
      <c r="L48" s="360"/>
      <c r="M48" s="360"/>
      <c r="N48" s="361"/>
      <c r="O48" s="239"/>
      <c r="P48" s="144">
        <v>8.0</v>
      </c>
      <c r="Q48" s="145"/>
      <c r="R48" s="146"/>
      <c r="S48" s="145"/>
      <c r="T48" s="146"/>
      <c r="U48" s="145"/>
      <c r="V48" s="146"/>
      <c r="W48" s="147"/>
      <c r="X48" s="358"/>
      <c r="Y48" s="359"/>
      <c r="Z48" s="360"/>
      <c r="AA48" s="360"/>
      <c r="AB48" s="360"/>
      <c r="AC48" s="361"/>
      <c r="AD48" s="198"/>
      <c r="AE48" s="347">
        <v>10.0</v>
      </c>
      <c r="AF48" s="348"/>
      <c r="AG48" s="349"/>
      <c r="AH48" s="348"/>
      <c r="AI48" s="349"/>
      <c r="AJ48" s="350"/>
      <c r="AK48" s="351"/>
      <c r="AL48" s="348"/>
      <c r="AM48" s="349"/>
      <c r="AN48" s="352"/>
      <c r="AO48" s="352"/>
      <c r="AP48" s="352"/>
      <c r="AQ48" s="352"/>
      <c r="AR48" s="353"/>
      <c r="AS48" s="198"/>
    </row>
    <row r="49" ht="15.75" customHeight="1">
      <c r="A49" s="30">
        <v>9.0</v>
      </c>
      <c r="B49" s="140"/>
      <c r="C49" s="141"/>
      <c r="D49" s="140"/>
      <c r="E49" s="141"/>
      <c r="F49" s="140"/>
      <c r="G49" s="141"/>
      <c r="H49" s="142"/>
      <c r="I49" s="357"/>
      <c r="J49" s="121"/>
      <c r="K49" s="91"/>
      <c r="L49" s="91"/>
      <c r="M49" s="91"/>
      <c r="N49" s="92"/>
      <c r="O49" s="215"/>
      <c r="P49" s="30">
        <v>9.0</v>
      </c>
      <c r="Q49" s="140"/>
      <c r="R49" s="141"/>
      <c r="S49" s="140"/>
      <c r="T49" s="141"/>
      <c r="U49" s="140"/>
      <c r="V49" s="141"/>
      <c r="W49" s="142"/>
      <c r="X49" s="357"/>
      <c r="Y49" s="121"/>
      <c r="Z49" s="91"/>
      <c r="AA49" s="91"/>
      <c r="AB49" s="91"/>
      <c r="AC49" s="92"/>
      <c r="AD49" s="198"/>
      <c r="AE49" s="338">
        <v>11.0</v>
      </c>
      <c r="AF49" s="271"/>
      <c r="AG49" s="339"/>
      <c r="AH49" s="271"/>
      <c r="AI49" s="339"/>
      <c r="AJ49" s="304"/>
      <c r="AK49" s="340"/>
      <c r="AL49" s="271"/>
      <c r="AM49" s="339"/>
      <c r="AN49" s="220"/>
      <c r="AO49" s="220"/>
      <c r="AP49" s="220"/>
      <c r="AQ49" s="220"/>
      <c r="AR49" s="221"/>
      <c r="AS49" s="198"/>
    </row>
    <row r="50" ht="15.75" customHeight="1">
      <c r="A50" s="144">
        <v>10.0</v>
      </c>
      <c r="B50" s="145"/>
      <c r="C50" s="146"/>
      <c r="D50" s="145"/>
      <c r="E50" s="146"/>
      <c r="F50" s="145"/>
      <c r="G50" s="146"/>
      <c r="H50" s="147"/>
      <c r="I50" s="358"/>
      <c r="J50" s="359"/>
      <c r="K50" s="360"/>
      <c r="L50" s="360"/>
      <c r="M50" s="360"/>
      <c r="N50" s="361"/>
      <c r="O50" s="239"/>
      <c r="P50" s="144">
        <v>10.0</v>
      </c>
      <c r="Q50" s="145"/>
      <c r="R50" s="146"/>
      <c r="S50" s="145"/>
      <c r="T50" s="146"/>
      <c r="U50" s="145"/>
      <c r="V50" s="146"/>
      <c r="W50" s="147"/>
      <c r="X50" s="358"/>
      <c r="Y50" s="359"/>
      <c r="Z50" s="360"/>
      <c r="AA50" s="360"/>
      <c r="AB50" s="360"/>
      <c r="AC50" s="361"/>
      <c r="AD50" s="198"/>
      <c r="AE50" s="347">
        <v>12.0</v>
      </c>
      <c r="AF50" s="348"/>
      <c r="AG50" s="349"/>
      <c r="AH50" s="348"/>
      <c r="AI50" s="349"/>
      <c r="AJ50" s="350"/>
      <c r="AK50" s="351"/>
      <c r="AL50" s="348"/>
      <c r="AM50" s="349"/>
      <c r="AN50" s="352"/>
      <c r="AO50" s="352"/>
      <c r="AP50" s="352"/>
      <c r="AQ50" s="352"/>
      <c r="AR50" s="353"/>
      <c r="AS50" s="198"/>
      <c r="AT50" s="365"/>
      <c r="AU50" s="365"/>
      <c r="AV50" s="365"/>
      <c r="AW50" s="365"/>
      <c r="AX50" s="365"/>
      <c r="AY50" s="365"/>
      <c r="AZ50" s="365"/>
      <c r="BA50" s="365"/>
      <c r="BB50" s="365"/>
      <c r="BC50" s="365"/>
      <c r="BD50" s="365"/>
      <c r="BE50" s="365"/>
      <c r="BF50" s="365"/>
      <c r="BG50" s="365"/>
    </row>
    <row r="51" ht="15.75" customHeight="1">
      <c r="A51" s="30">
        <v>11.0</v>
      </c>
      <c r="B51" s="140"/>
      <c r="C51" s="141"/>
      <c r="D51" s="140"/>
      <c r="E51" s="141"/>
      <c r="F51" s="140"/>
      <c r="G51" s="141"/>
      <c r="H51" s="142"/>
      <c r="I51" s="357"/>
      <c r="J51" s="121"/>
      <c r="K51" s="91"/>
      <c r="L51" s="91"/>
      <c r="M51" s="91"/>
      <c r="N51" s="92"/>
      <c r="O51" s="215"/>
      <c r="P51" s="30">
        <v>11.0</v>
      </c>
      <c r="Q51" s="140"/>
      <c r="R51" s="141"/>
      <c r="S51" s="140"/>
      <c r="T51" s="141"/>
      <c r="U51" s="140"/>
      <c r="V51" s="141"/>
      <c r="W51" s="142"/>
      <c r="X51" s="357"/>
      <c r="Y51" s="121"/>
      <c r="Z51" s="91"/>
      <c r="AA51" s="91"/>
      <c r="AB51" s="91"/>
      <c r="AC51" s="92"/>
      <c r="AD51" s="198"/>
      <c r="AE51" s="338">
        <v>13.0</v>
      </c>
      <c r="AF51" s="271"/>
      <c r="AG51" s="339"/>
      <c r="AH51" s="271"/>
      <c r="AI51" s="339"/>
      <c r="AJ51" s="304"/>
      <c r="AK51" s="340"/>
      <c r="AL51" s="271"/>
      <c r="AM51" s="339"/>
      <c r="AN51" s="220"/>
      <c r="AO51" s="220"/>
      <c r="AP51" s="220"/>
      <c r="AQ51" s="220"/>
      <c r="AR51" s="221"/>
      <c r="AS51" s="198"/>
    </row>
    <row r="52" ht="15.75" customHeight="1">
      <c r="A52" s="144">
        <v>12.0</v>
      </c>
      <c r="B52" s="145"/>
      <c r="C52" s="146"/>
      <c r="D52" s="145"/>
      <c r="E52" s="146"/>
      <c r="F52" s="145"/>
      <c r="G52" s="146"/>
      <c r="H52" s="147"/>
      <c r="I52" s="358"/>
      <c r="J52" s="359"/>
      <c r="K52" s="360"/>
      <c r="L52" s="360"/>
      <c r="M52" s="360"/>
      <c r="N52" s="361"/>
      <c r="O52" s="239"/>
      <c r="P52" s="144">
        <v>12.0</v>
      </c>
      <c r="Q52" s="145"/>
      <c r="R52" s="146"/>
      <c r="S52" s="145"/>
      <c r="T52" s="146"/>
      <c r="U52" s="145"/>
      <c r="V52" s="146"/>
      <c r="W52" s="147"/>
      <c r="X52" s="358"/>
      <c r="Y52" s="359"/>
      <c r="Z52" s="360"/>
      <c r="AA52" s="360"/>
      <c r="AB52" s="360"/>
      <c r="AC52" s="361"/>
      <c r="AD52" s="198"/>
      <c r="AE52" s="347">
        <v>14.0</v>
      </c>
      <c r="AF52" s="348"/>
      <c r="AG52" s="349"/>
      <c r="AH52" s="348"/>
      <c r="AI52" s="349"/>
      <c r="AJ52" s="350"/>
      <c r="AK52" s="351"/>
      <c r="AL52" s="348"/>
      <c r="AM52" s="349"/>
      <c r="AN52" s="352"/>
      <c r="AO52" s="352"/>
      <c r="AP52" s="352"/>
      <c r="AQ52" s="352"/>
      <c r="AR52" s="353"/>
      <c r="AS52" s="198"/>
    </row>
    <row r="53" ht="15.75" customHeight="1">
      <c r="A53" s="30">
        <v>13.0</v>
      </c>
      <c r="B53" s="140"/>
      <c r="C53" s="141"/>
      <c r="D53" s="140"/>
      <c r="E53" s="141"/>
      <c r="F53" s="140"/>
      <c r="G53" s="141"/>
      <c r="H53" s="142"/>
      <c r="I53" s="357"/>
      <c r="J53" s="121"/>
      <c r="K53" s="91"/>
      <c r="L53" s="91"/>
      <c r="M53" s="91"/>
      <c r="N53" s="92"/>
      <c r="O53" s="215"/>
      <c r="P53" s="30">
        <v>13.0</v>
      </c>
      <c r="Q53" s="140"/>
      <c r="R53" s="141"/>
      <c r="S53" s="140"/>
      <c r="T53" s="141"/>
      <c r="U53" s="140"/>
      <c r="V53" s="141"/>
      <c r="W53" s="142"/>
      <c r="X53" s="357"/>
      <c r="Y53" s="121"/>
      <c r="Z53" s="91"/>
      <c r="AA53" s="91"/>
      <c r="AB53" s="91"/>
      <c r="AC53" s="92"/>
      <c r="AD53" s="198"/>
      <c r="AE53" s="338">
        <v>15.0</v>
      </c>
      <c r="AF53" s="271"/>
      <c r="AG53" s="339"/>
      <c r="AH53" s="271"/>
      <c r="AI53" s="339"/>
      <c r="AJ53" s="304"/>
      <c r="AK53" s="340"/>
      <c r="AL53" s="271"/>
      <c r="AM53" s="339"/>
      <c r="AN53" s="220"/>
      <c r="AO53" s="220"/>
      <c r="AP53" s="220"/>
      <c r="AQ53" s="220"/>
      <c r="AR53" s="221"/>
      <c r="AS53" s="198"/>
      <c r="AT53" s="366"/>
      <c r="AU53" s="320"/>
      <c r="AV53" s="128"/>
      <c r="AW53" s="128"/>
      <c r="AX53" s="128"/>
      <c r="AY53" s="128"/>
      <c r="AZ53" s="128"/>
      <c r="BA53" s="128"/>
      <c r="BB53" s="128"/>
      <c r="BC53" s="128"/>
      <c r="BD53" s="128"/>
      <c r="BE53" s="128"/>
      <c r="BF53" s="128"/>
      <c r="BG53" s="128"/>
    </row>
    <row r="54" ht="15.75" customHeight="1">
      <c r="A54" s="144">
        <v>14.0</v>
      </c>
      <c r="B54" s="145"/>
      <c r="C54" s="146"/>
      <c r="D54" s="145"/>
      <c r="E54" s="146"/>
      <c r="F54" s="145"/>
      <c r="G54" s="146"/>
      <c r="H54" s="147"/>
      <c r="I54" s="358"/>
      <c r="J54" s="359"/>
      <c r="K54" s="360"/>
      <c r="L54" s="360"/>
      <c r="M54" s="360"/>
      <c r="N54" s="361"/>
      <c r="O54" s="239"/>
      <c r="P54" s="144">
        <v>14.0</v>
      </c>
      <c r="Q54" s="145"/>
      <c r="R54" s="146"/>
      <c r="S54" s="145"/>
      <c r="T54" s="146"/>
      <c r="U54" s="145"/>
      <c r="V54" s="146"/>
      <c r="W54" s="147"/>
      <c r="X54" s="358"/>
      <c r="Y54" s="359"/>
      <c r="Z54" s="360"/>
      <c r="AA54" s="360"/>
      <c r="AB54" s="360"/>
      <c r="AC54" s="361"/>
      <c r="AD54" s="198"/>
      <c r="AE54" s="347">
        <v>16.0</v>
      </c>
      <c r="AF54" s="348"/>
      <c r="AG54" s="349"/>
      <c r="AH54" s="348"/>
      <c r="AI54" s="349"/>
      <c r="AJ54" s="350"/>
      <c r="AK54" s="351"/>
      <c r="AL54" s="348"/>
      <c r="AM54" s="349"/>
      <c r="AN54" s="352"/>
      <c r="AO54" s="352"/>
      <c r="AP54" s="352"/>
      <c r="AQ54" s="352"/>
      <c r="AR54" s="353"/>
      <c r="AS54" s="198"/>
      <c r="AT54" s="367"/>
      <c r="AU54" s="320"/>
      <c r="AV54" s="320"/>
      <c r="AW54" s="320"/>
      <c r="AX54" s="320"/>
      <c r="AY54" s="320"/>
      <c r="AZ54" s="320"/>
      <c r="BA54" s="320"/>
      <c r="BB54" s="320"/>
      <c r="BC54" s="320"/>
      <c r="BD54" s="320"/>
      <c r="BE54" s="320"/>
      <c r="BF54" s="320"/>
      <c r="BG54" s="320"/>
    </row>
    <row r="55" ht="15.75" customHeight="1">
      <c r="A55" s="30">
        <v>15.0</v>
      </c>
      <c r="B55" s="140"/>
      <c r="C55" s="141"/>
      <c r="D55" s="140"/>
      <c r="E55" s="141"/>
      <c r="F55" s="140"/>
      <c r="G55" s="141"/>
      <c r="H55" s="142"/>
      <c r="I55" s="357"/>
      <c r="J55" s="121"/>
      <c r="K55" s="91"/>
      <c r="L55" s="91"/>
      <c r="M55" s="91"/>
      <c r="N55" s="92"/>
      <c r="O55" s="215"/>
      <c r="P55" s="30">
        <v>15.0</v>
      </c>
      <c r="Q55" s="140"/>
      <c r="R55" s="141"/>
      <c r="S55" s="140"/>
      <c r="T55" s="141"/>
      <c r="U55" s="140"/>
      <c r="V55" s="141"/>
      <c r="W55" s="142"/>
      <c r="X55" s="357"/>
      <c r="Y55" s="121"/>
      <c r="Z55" s="91"/>
      <c r="AA55" s="91"/>
      <c r="AB55" s="91"/>
      <c r="AC55" s="92"/>
      <c r="AD55" s="198"/>
      <c r="AE55" s="338">
        <v>17.0</v>
      </c>
      <c r="AF55" s="271"/>
      <c r="AG55" s="339"/>
      <c r="AH55" s="271"/>
      <c r="AI55" s="339"/>
      <c r="AJ55" s="304"/>
      <c r="AK55" s="340"/>
      <c r="AL55" s="271"/>
      <c r="AM55" s="339"/>
      <c r="AN55" s="220"/>
      <c r="AO55" s="220"/>
      <c r="AP55" s="220"/>
      <c r="AQ55" s="220"/>
      <c r="AR55" s="221"/>
      <c r="AS55" s="198"/>
      <c r="AT55" s="366"/>
      <c r="AU55" s="128"/>
      <c r="AV55" s="128"/>
      <c r="AW55" s="128"/>
      <c r="AX55" s="128"/>
      <c r="AY55" s="128"/>
      <c r="AZ55" s="128"/>
      <c r="BA55" s="128"/>
      <c r="BB55" s="128"/>
      <c r="BC55" s="128"/>
      <c r="BD55" s="128"/>
      <c r="BE55" s="128"/>
      <c r="BF55" s="128"/>
      <c r="BG55" s="128"/>
    </row>
    <row r="56" ht="15.75" customHeight="1">
      <c r="A56" s="144">
        <v>16.0</v>
      </c>
      <c r="B56" s="145"/>
      <c r="C56" s="146"/>
      <c r="D56" s="145"/>
      <c r="E56" s="146"/>
      <c r="F56" s="145"/>
      <c r="G56" s="146"/>
      <c r="H56" s="147"/>
      <c r="I56" s="358"/>
      <c r="J56" s="359"/>
      <c r="K56" s="360"/>
      <c r="L56" s="360"/>
      <c r="M56" s="360"/>
      <c r="N56" s="361"/>
      <c r="O56" s="239"/>
      <c r="P56" s="144">
        <v>16.0</v>
      </c>
      <c r="Q56" s="145"/>
      <c r="R56" s="146"/>
      <c r="S56" s="145"/>
      <c r="T56" s="146"/>
      <c r="U56" s="145"/>
      <c r="V56" s="146"/>
      <c r="W56" s="147"/>
      <c r="X56" s="358"/>
      <c r="Y56" s="359"/>
      <c r="Z56" s="360"/>
      <c r="AA56" s="360"/>
      <c r="AB56" s="360"/>
      <c r="AC56" s="361"/>
      <c r="AD56" s="198"/>
      <c r="AE56" s="347">
        <v>18.0</v>
      </c>
      <c r="AF56" s="348"/>
      <c r="AG56" s="349"/>
      <c r="AH56" s="348"/>
      <c r="AI56" s="349"/>
      <c r="AJ56" s="350"/>
      <c r="AK56" s="351"/>
      <c r="AL56" s="348"/>
      <c r="AM56" s="349"/>
      <c r="AN56" s="352"/>
      <c r="AO56" s="352"/>
      <c r="AP56" s="352"/>
      <c r="AQ56" s="352"/>
      <c r="AR56" s="353"/>
      <c r="AS56" s="198"/>
      <c r="AT56" s="367"/>
      <c r="AU56" s="320"/>
      <c r="AV56" s="320"/>
      <c r="AW56" s="320"/>
      <c r="AX56" s="320"/>
      <c r="AY56" s="320"/>
      <c r="AZ56" s="320"/>
      <c r="BA56" s="320"/>
      <c r="BB56" s="320"/>
      <c r="BC56" s="320"/>
      <c r="BD56" s="320"/>
      <c r="BE56" s="320"/>
      <c r="BF56" s="320"/>
      <c r="BG56" s="320"/>
    </row>
    <row r="57" ht="15.75" customHeight="1">
      <c r="A57" s="30">
        <v>17.0</v>
      </c>
      <c r="B57" s="140"/>
      <c r="C57" s="141"/>
      <c r="D57" s="140"/>
      <c r="E57" s="141"/>
      <c r="F57" s="140"/>
      <c r="G57" s="141"/>
      <c r="H57" s="142"/>
      <c r="I57" s="357"/>
      <c r="J57" s="121"/>
      <c r="K57" s="91"/>
      <c r="L57" s="91"/>
      <c r="M57" s="91"/>
      <c r="N57" s="92"/>
      <c r="O57" s="215"/>
      <c r="P57" s="30">
        <v>17.0</v>
      </c>
      <c r="Q57" s="140"/>
      <c r="R57" s="141"/>
      <c r="S57" s="140"/>
      <c r="T57" s="141"/>
      <c r="U57" s="140"/>
      <c r="V57" s="141"/>
      <c r="W57" s="142"/>
      <c r="X57" s="357"/>
      <c r="Y57" s="121"/>
      <c r="Z57" s="91"/>
      <c r="AA57" s="91"/>
      <c r="AB57" s="91"/>
      <c r="AC57" s="92"/>
      <c r="AD57" s="198"/>
      <c r="AE57" s="338">
        <v>19.0</v>
      </c>
      <c r="AF57" s="271"/>
      <c r="AG57" s="339"/>
      <c r="AH57" s="271"/>
      <c r="AI57" s="339"/>
      <c r="AJ57" s="304"/>
      <c r="AK57" s="340"/>
      <c r="AL57" s="271"/>
      <c r="AM57" s="339"/>
      <c r="AN57" s="220"/>
      <c r="AO57" s="220"/>
      <c r="AP57" s="220"/>
      <c r="AQ57" s="220"/>
      <c r="AR57" s="221"/>
      <c r="AS57" s="198"/>
      <c r="AT57" s="366"/>
      <c r="AU57" s="128"/>
      <c r="AV57" s="128"/>
      <c r="AW57" s="128"/>
      <c r="AX57" s="128"/>
      <c r="AY57" s="128"/>
      <c r="AZ57" s="128"/>
      <c r="BA57" s="128"/>
      <c r="BB57" s="128"/>
      <c r="BC57" s="128"/>
      <c r="BD57" s="128"/>
      <c r="BE57" s="128"/>
      <c r="BF57" s="128"/>
      <c r="BG57" s="128"/>
    </row>
    <row r="58" ht="15.75" customHeight="1">
      <c r="A58" s="144">
        <v>18.0</v>
      </c>
      <c r="B58" s="145"/>
      <c r="C58" s="146"/>
      <c r="D58" s="145"/>
      <c r="E58" s="146"/>
      <c r="F58" s="145"/>
      <c r="G58" s="146"/>
      <c r="H58" s="147"/>
      <c r="I58" s="358"/>
      <c r="J58" s="359"/>
      <c r="K58" s="360"/>
      <c r="L58" s="360"/>
      <c r="M58" s="360"/>
      <c r="N58" s="361"/>
      <c r="O58" s="239"/>
      <c r="P58" s="144">
        <v>18.0</v>
      </c>
      <c r="Q58" s="145"/>
      <c r="R58" s="146"/>
      <c r="S58" s="145"/>
      <c r="T58" s="146"/>
      <c r="U58" s="145"/>
      <c r="V58" s="146"/>
      <c r="W58" s="147"/>
      <c r="X58" s="358"/>
      <c r="Y58" s="359"/>
      <c r="Z58" s="360"/>
      <c r="AA58" s="360"/>
      <c r="AB58" s="360"/>
      <c r="AC58" s="361"/>
      <c r="AD58" s="198"/>
      <c r="AE58" s="347">
        <v>20.0</v>
      </c>
      <c r="AF58" s="348"/>
      <c r="AG58" s="349"/>
      <c r="AH58" s="348"/>
      <c r="AI58" s="349"/>
      <c r="AJ58" s="350"/>
      <c r="AK58" s="351"/>
      <c r="AL58" s="348"/>
      <c r="AM58" s="349"/>
      <c r="AN58" s="352"/>
      <c r="AO58" s="352"/>
      <c r="AP58" s="352"/>
      <c r="AQ58" s="352"/>
      <c r="AR58" s="353"/>
      <c r="AS58" s="198"/>
      <c r="AT58" s="367"/>
      <c r="AU58" s="320"/>
      <c r="AV58" s="320"/>
      <c r="AW58" s="320"/>
      <c r="AX58" s="320"/>
      <c r="AY58" s="320"/>
      <c r="AZ58" s="320"/>
      <c r="BA58" s="320"/>
      <c r="BB58" s="320"/>
      <c r="BC58" s="320"/>
      <c r="BD58" s="320"/>
      <c r="BE58" s="320"/>
      <c r="BF58" s="320"/>
      <c r="BG58" s="320"/>
    </row>
    <row r="59" ht="15.75" customHeight="1">
      <c r="A59" s="30">
        <v>19.0</v>
      </c>
      <c r="B59" s="140"/>
      <c r="C59" s="141"/>
      <c r="D59" s="140"/>
      <c r="E59" s="141"/>
      <c r="F59" s="140"/>
      <c r="G59" s="141"/>
      <c r="H59" s="142"/>
      <c r="I59" s="357"/>
      <c r="J59" s="121"/>
      <c r="K59" s="91"/>
      <c r="L59" s="91"/>
      <c r="M59" s="91"/>
      <c r="N59" s="92"/>
      <c r="O59" s="215"/>
      <c r="P59" s="30">
        <v>19.0</v>
      </c>
      <c r="Q59" s="140"/>
      <c r="R59" s="141"/>
      <c r="S59" s="140"/>
      <c r="T59" s="141"/>
      <c r="U59" s="140"/>
      <c r="V59" s="141"/>
      <c r="W59" s="142"/>
      <c r="X59" s="357"/>
      <c r="Y59" s="121"/>
      <c r="Z59" s="91"/>
      <c r="AA59" s="91"/>
      <c r="AB59" s="91"/>
      <c r="AC59" s="92"/>
      <c r="AD59" s="198"/>
      <c r="AE59" s="338">
        <v>21.0</v>
      </c>
      <c r="AF59" s="271"/>
      <c r="AG59" s="339"/>
      <c r="AH59" s="271"/>
      <c r="AI59" s="339"/>
      <c r="AJ59" s="304"/>
      <c r="AK59" s="340"/>
      <c r="AL59" s="271"/>
      <c r="AM59" s="339"/>
      <c r="AN59" s="220"/>
      <c r="AO59" s="220"/>
      <c r="AP59" s="220"/>
      <c r="AQ59" s="220"/>
      <c r="AR59" s="221"/>
      <c r="AS59" s="198"/>
      <c r="AT59" s="366"/>
      <c r="AU59" s="128"/>
      <c r="AV59" s="128"/>
      <c r="AW59" s="128"/>
      <c r="AX59" s="128"/>
      <c r="AY59" s="128"/>
      <c r="AZ59" s="128"/>
      <c r="BA59" s="128"/>
      <c r="BB59" s="128"/>
      <c r="BC59" s="128"/>
      <c r="BD59" s="128"/>
      <c r="BE59" s="128"/>
      <c r="BF59" s="128"/>
      <c r="BG59" s="128"/>
    </row>
    <row r="60" ht="15.75" customHeight="1">
      <c r="A60" s="144">
        <v>20.0</v>
      </c>
      <c r="B60" s="145"/>
      <c r="C60" s="146"/>
      <c r="D60" s="145"/>
      <c r="E60" s="146"/>
      <c r="F60" s="145"/>
      <c r="G60" s="146"/>
      <c r="H60" s="147"/>
      <c r="I60" s="358"/>
      <c r="J60" s="359"/>
      <c r="K60" s="360"/>
      <c r="L60" s="360"/>
      <c r="M60" s="360"/>
      <c r="N60" s="361"/>
      <c r="O60" s="239"/>
      <c r="P60" s="144">
        <v>20.0</v>
      </c>
      <c r="Q60" s="145"/>
      <c r="R60" s="146"/>
      <c r="S60" s="145"/>
      <c r="T60" s="146"/>
      <c r="U60" s="145"/>
      <c r="V60" s="146"/>
      <c r="W60" s="147"/>
      <c r="X60" s="358"/>
      <c r="Y60" s="359"/>
      <c r="Z60" s="360"/>
      <c r="AA60" s="360"/>
      <c r="AB60" s="360"/>
      <c r="AC60" s="361"/>
      <c r="AD60" s="198"/>
      <c r="AE60" s="347">
        <v>22.0</v>
      </c>
      <c r="AF60" s="348"/>
      <c r="AG60" s="349"/>
      <c r="AH60" s="348"/>
      <c r="AI60" s="349"/>
      <c r="AJ60" s="350"/>
      <c r="AK60" s="351"/>
      <c r="AL60" s="348"/>
      <c r="AM60" s="349"/>
      <c r="AN60" s="352"/>
      <c r="AO60" s="352"/>
      <c r="AP60" s="352"/>
      <c r="AQ60" s="352"/>
      <c r="AR60" s="353"/>
      <c r="AS60" s="198"/>
      <c r="AT60" s="367"/>
      <c r="AU60" s="320"/>
      <c r="AV60" s="320"/>
      <c r="AW60" s="320"/>
      <c r="AX60" s="320"/>
      <c r="AY60" s="320"/>
      <c r="AZ60" s="320"/>
      <c r="BA60" s="320"/>
      <c r="BB60" s="320"/>
      <c r="BC60" s="320"/>
      <c r="BD60" s="320"/>
      <c r="BE60" s="320"/>
      <c r="BF60" s="320"/>
      <c r="BG60" s="320"/>
    </row>
    <row r="61" ht="15.75" customHeight="1">
      <c r="A61" s="30">
        <v>21.0</v>
      </c>
      <c r="B61" s="140"/>
      <c r="C61" s="141"/>
      <c r="D61" s="140"/>
      <c r="E61" s="141"/>
      <c r="F61" s="140"/>
      <c r="G61" s="141"/>
      <c r="H61" s="142"/>
      <c r="I61" s="357"/>
      <c r="J61" s="121"/>
      <c r="K61" s="91"/>
      <c r="L61" s="91"/>
      <c r="M61" s="91"/>
      <c r="N61" s="92"/>
      <c r="O61" s="215"/>
      <c r="P61" s="30">
        <v>21.0</v>
      </c>
      <c r="Q61" s="140"/>
      <c r="R61" s="141"/>
      <c r="S61" s="140"/>
      <c r="T61" s="141"/>
      <c r="U61" s="140"/>
      <c r="V61" s="141"/>
      <c r="W61" s="142"/>
      <c r="X61" s="357"/>
      <c r="Y61" s="121"/>
      <c r="Z61" s="91"/>
      <c r="AA61" s="91"/>
      <c r="AB61" s="91"/>
      <c r="AC61" s="92"/>
      <c r="AD61" s="198"/>
      <c r="AE61" s="338">
        <v>23.0</v>
      </c>
      <c r="AF61" s="271"/>
      <c r="AG61" s="339"/>
      <c r="AH61" s="271"/>
      <c r="AI61" s="339"/>
      <c r="AJ61" s="304"/>
      <c r="AK61" s="340"/>
      <c r="AL61" s="271"/>
      <c r="AM61" s="339"/>
      <c r="AN61" s="220"/>
      <c r="AO61" s="220"/>
      <c r="AP61" s="220"/>
      <c r="AQ61" s="220"/>
      <c r="AR61" s="221"/>
      <c r="AS61" s="198"/>
      <c r="AT61" s="128"/>
      <c r="AU61" s="128"/>
      <c r="AV61" s="128"/>
      <c r="AW61" s="128"/>
      <c r="AX61" s="128"/>
      <c r="AY61" s="128"/>
      <c r="AZ61" s="128"/>
      <c r="BA61" s="128"/>
      <c r="BB61" s="128"/>
      <c r="BC61" s="128"/>
      <c r="BD61" s="128"/>
      <c r="BE61" s="128"/>
      <c r="BF61" s="128"/>
      <c r="BG61" s="128"/>
    </row>
    <row r="62" ht="15.75" customHeight="1">
      <c r="A62" s="144">
        <v>22.0</v>
      </c>
      <c r="B62" s="145"/>
      <c r="C62" s="146"/>
      <c r="D62" s="145"/>
      <c r="E62" s="146"/>
      <c r="F62" s="145"/>
      <c r="G62" s="146"/>
      <c r="H62" s="147"/>
      <c r="I62" s="358"/>
      <c r="J62" s="359"/>
      <c r="K62" s="360"/>
      <c r="L62" s="360"/>
      <c r="M62" s="360"/>
      <c r="N62" s="361"/>
      <c r="O62" s="239"/>
      <c r="P62" s="144">
        <v>22.0</v>
      </c>
      <c r="Q62" s="145"/>
      <c r="R62" s="146"/>
      <c r="S62" s="145"/>
      <c r="T62" s="146"/>
      <c r="U62" s="145"/>
      <c r="V62" s="146"/>
      <c r="W62" s="147"/>
      <c r="X62" s="358"/>
      <c r="Y62" s="359"/>
      <c r="Z62" s="360"/>
      <c r="AA62" s="360"/>
      <c r="AB62" s="360"/>
      <c r="AC62" s="361"/>
      <c r="AD62" s="198"/>
      <c r="AE62" s="347">
        <v>24.0</v>
      </c>
      <c r="AF62" s="348"/>
      <c r="AG62" s="349"/>
      <c r="AH62" s="348"/>
      <c r="AI62" s="349"/>
      <c r="AJ62" s="350"/>
      <c r="AK62" s="351"/>
      <c r="AL62" s="348"/>
      <c r="AM62" s="349"/>
      <c r="AN62" s="352"/>
      <c r="AO62" s="352"/>
      <c r="AP62" s="352"/>
      <c r="AQ62" s="352"/>
      <c r="AR62" s="353"/>
      <c r="AS62" s="198"/>
      <c r="AT62" s="320"/>
      <c r="AU62" s="320"/>
      <c r="AV62" s="320"/>
      <c r="AW62" s="320"/>
      <c r="AX62" s="320"/>
      <c r="AY62" s="320"/>
      <c r="AZ62" s="320"/>
      <c r="BA62" s="320"/>
      <c r="BB62" s="320"/>
      <c r="BC62" s="320"/>
      <c r="BD62" s="320"/>
      <c r="BE62" s="320"/>
      <c r="BF62" s="320"/>
      <c r="BG62" s="320"/>
    </row>
    <row r="63" ht="15.75" customHeight="1">
      <c r="A63" s="30">
        <v>23.0</v>
      </c>
      <c r="B63" s="140"/>
      <c r="C63" s="141"/>
      <c r="D63" s="140"/>
      <c r="E63" s="141"/>
      <c r="F63" s="140"/>
      <c r="G63" s="141"/>
      <c r="H63" s="142"/>
      <c r="I63" s="357"/>
      <c r="J63" s="121"/>
      <c r="K63" s="91"/>
      <c r="L63" s="91"/>
      <c r="M63" s="91"/>
      <c r="N63" s="92"/>
      <c r="O63" s="215"/>
      <c r="P63" s="30">
        <v>23.0</v>
      </c>
      <c r="Q63" s="140"/>
      <c r="R63" s="141"/>
      <c r="S63" s="140"/>
      <c r="T63" s="141"/>
      <c r="U63" s="140"/>
      <c r="V63" s="141"/>
      <c r="W63" s="142"/>
      <c r="X63" s="357"/>
      <c r="Y63" s="121"/>
      <c r="Z63" s="91"/>
      <c r="AA63" s="91"/>
      <c r="AB63" s="91"/>
      <c r="AC63" s="92"/>
      <c r="AD63" s="198"/>
      <c r="AE63" s="338">
        <v>25.0</v>
      </c>
      <c r="AF63" s="271"/>
      <c r="AG63" s="339"/>
      <c r="AH63" s="271"/>
      <c r="AI63" s="339"/>
      <c r="AJ63" s="304"/>
      <c r="AK63" s="340"/>
      <c r="AL63" s="271"/>
      <c r="AM63" s="339"/>
      <c r="AN63" s="220"/>
      <c r="AO63" s="220"/>
      <c r="AP63" s="220"/>
      <c r="AQ63" s="220"/>
      <c r="AR63" s="221"/>
      <c r="AS63" s="198"/>
      <c r="AT63" s="128"/>
      <c r="AU63" s="128"/>
      <c r="AV63" s="128"/>
      <c r="AW63" s="128"/>
      <c r="AX63" s="128"/>
      <c r="AY63" s="128"/>
      <c r="AZ63" s="128"/>
      <c r="BA63" s="128"/>
      <c r="BB63" s="128"/>
      <c r="BC63" s="128"/>
      <c r="BD63" s="128"/>
      <c r="BE63" s="128"/>
      <c r="BF63" s="128"/>
      <c r="BG63" s="128"/>
    </row>
    <row r="64" ht="15.75" customHeight="1">
      <c r="A64" s="144">
        <v>24.0</v>
      </c>
      <c r="B64" s="145"/>
      <c r="C64" s="146"/>
      <c r="D64" s="145"/>
      <c r="E64" s="146"/>
      <c r="F64" s="145"/>
      <c r="G64" s="146"/>
      <c r="H64" s="147"/>
      <c r="I64" s="358"/>
      <c r="J64" s="359"/>
      <c r="K64" s="360"/>
      <c r="L64" s="360"/>
      <c r="M64" s="360"/>
      <c r="N64" s="361"/>
      <c r="O64" s="239"/>
      <c r="P64" s="144">
        <v>24.0</v>
      </c>
      <c r="Q64" s="145"/>
      <c r="R64" s="146"/>
      <c r="S64" s="145"/>
      <c r="T64" s="146"/>
      <c r="U64" s="145"/>
      <c r="V64" s="146"/>
      <c r="W64" s="147"/>
      <c r="X64" s="358"/>
      <c r="Y64" s="359"/>
      <c r="Z64" s="360"/>
      <c r="AA64" s="360"/>
      <c r="AB64" s="360"/>
      <c r="AC64" s="361"/>
      <c r="AD64" s="198"/>
      <c r="AE64" s="347">
        <v>26.0</v>
      </c>
      <c r="AF64" s="348"/>
      <c r="AG64" s="349"/>
      <c r="AH64" s="348"/>
      <c r="AI64" s="349"/>
      <c r="AJ64" s="350"/>
      <c r="AK64" s="351"/>
      <c r="AL64" s="348"/>
      <c r="AM64" s="349"/>
      <c r="AN64" s="352"/>
      <c r="AO64" s="352"/>
      <c r="AP64" s="352"/>
      <c r="AQ64" s="352"/>
      <c r="AR64" s="353"/>
      <c r="AS64" s="198"/>
      <c r="AT64" s="320"/>
      <c r="AU64" s="320"/>
      <c r="AV64" s="320"/>
      <c r="AW64" s="320"/>
      <c r="AX64" s="320"/>
      <c r="AY64" s="320"/>
      <c r="AZ64" s="320"/>
      <c r="BA64" s="320"/>
      <c r="BB64" s="320"/>
      <c r="BC64" s="320"/>
      <c r="BD64" s="320"/>
      <c r="BE64" s="320"/>
      <c r="BF64" s="320"/>
      <c r="BG64" s="320"/>
    </row>
    <row r="65" ht="15.75" customHeight="1">
      <c r="A65" s="30">
        <v>25.0</v>
      </c>
      <c r="B65" s="140"/>
      <c r="C65" s="141"/>
      <c r="D65" s="140"/>
      <c r="E65" s="141"/>
      <c r="F65" s="140"/>
      <c r="G65" s="141"/>
      <c r="H65" s="142"/>
      <c r="I65" s="357"/>
      <c r="J65" s="121"/>
      <c r="K65" s="91"/>
      <c r="L65" s="91"/>
      <c r="M65" s="91"/>
      <c r="N65" s="92"/>
      <c r="O65" s="215"/>
      <c r="P65" s="30">
        <v>25.0</v>
      </c>
      <c r="Q65" s="140"/>
      <c r="R65" s="141"/>
      <c r="S65" s="140"/>
      <c r="T65" s="141"/>
      <c r="U65" s="140"/>
      <c r="V65" s="141"/>
      <c r="W65" s="142"/>
      <c r="X65" s="357"/>
      <c r="Y65" s="121"/>
      <c r="Z65" s="91"/>
      <c r="AA65" s="91"/>
      <c r="AB65" s="91"/>
      <c r="AC65" s="92"/>
      <c r="AD65" s="198"/>
      <c r="AE65" s="338">
        <v>27.0</v>
      </c>
      <c r="AF65" s="271"/>
      <c r="AG65" s="339"/>
      <c r="AH65" s="271"/>
      <c r="AI65" s="339"/>
      <c r="AJ65" s="304"/>
      <c r="AK65" s="340"/>
      <c r="AL65" s="271"/>
      <c r="AM65" s="339"/>
      <c r="AN65" s="220"/>
      <c r="AO65" s="220"/>
      <c r="AP65" s="220"/>
      <c r="AQ65" s="220"/>
      <c r="AR65" s="221"/>
      <c r="AS65" s="198"/>
      <c r="AT65" s="128"/>
      <c r="AU65" s="128"/>
      <c r="AV65" s="128"/>
      <c r="AW65" s="128"/>
      <c r="AX65" s="128"/>
      <c r="AY65" s="128"/>
      <c r="AZ65" s="128"/>
      <c r="BA65" s="128"/>
      <c r="BB65" s="128"/>
      <c r="BC65" s="128"/>
      <c r="BD65" s="128"/>
      <c r="BE65" s="128"/>
      <c r="BF65" s="128"/>
      <c r="BG65" s="128"/>
    </row>
    <row r="66" ht="15.75" customHeight="1">
      <c r="A66" s="144">
        <v>26.0</v>
      </c>
      <c r="B66" s="145"/>
      <c r="C66" s="146"/>
      <c r="D66" s="145"/>
      <c r="E66" s="146"/>
      <c r="F66" s="145"/>
      <c r="G66" s="146"/>
      <c r="H66" s="147"/>
      <c r="I66" s="358"/>
      <c r="J66" s="359"/>
      <c r="K66" s="360"/>
      <c r="L66" s="360"/>
      <c r="M66" s="360"/>
      <c r="N66" s="368"/>
      <c r="O66" s="239"/>
      <c r="P66" s="144">
        <v>26.0</v>
      </c>
      <c r="Q66" s="145"/>
      <c r="R66" s="146"/>
      <c r="S66" s="145"/>
      <c r="T66" s="146"/>
      <c r="U66" s="145"/>
      <c r="V66" s="146"/>
      <c r="W66" s="147"/>
      <c r="X66" s="358"/>
      <c r="Y66" s="359"/>
      <c r="Z66" s="360"/>
      <c r="AA66" s="360"/>
      <c r="AB66" s="360"/>
      <c r="AC66" s="368"/>
      <c r="AD66" s="369"/>
      <c r="AE66" s="347">
        <v>28.0</v>
      </c>
      <c r="AF66" s="348"/>
      <c r="AG66" s="349"/>
      <c r="AH66" s="348"/>
      <c r="AI66" s="349"/>
      <c r="AJ66" s="350"/>
      <c r="AK66" s="351"/>
      <c r="AL66" s="348"/>
      <c r="AM66" s="349"/>
      <c r="AN66" s="352"/>
      <c r="AO66" s="352"/>
      <c r="AP66" s="352"/>
      <c r="AQ66" s="352"/>
      <c r="AR66" s="353"/>
      <c r="AS66" s="369"/>
      <c r="AT66" s="370"/>
      <c r="AU66" s="370"/>
      <c r="AV66" s="370"/>
      <c r="AW66" s="370"/>
      <c r="AX66" s="370"/>
      <c r="AY66" s="370"/>
      <c r="AZ66" s="370"/>
      <c r="BA66" s="370"/>
      <c r="BB66" s="370"/>
      <c r="BC66" s="370"/>
      <c r="BD66" s="370"/>
      <c r="BE66" s="370"/>
      <c r="BF66" s="370"/>
      <c r="BG66" s="370"/>
    </row>
    <row r="67" ht="15.75" customHeight="1">
      <c r="A67" s="30">
        <v>27.0</v>
      </c>
      <c r="B67" s="140"/>
      <c r="C67" s="141"/>
      <c r="D67" s="140"/>
      <c r="E67" s="141"/>
      <c r="F67" s="140"/>
      <c r="G67" s="141"/>
      <c r="H67" s="142"/>
      <c r="I67" s="357"/>
      <c r="J67" s="121"/>
      <c r="K67" s="91"/>
      <c r="L67" s="91"/>
      <c r="M67" s="91"/>
      <c r="N67" s="92"/>
      <c r="O67" s="215"/>
      <c r="P67" s="30">
        <v>27.0</v>
      </c>
      <c r="Q67" s="140"/>
      <c r="R67" s="141"/>
      <c r="S67" s="140"/>
      <c r="T67" s="141"/>
      <c r="U67" s="140"/>
      <c r="V67" s="141"/>
      <c r="W67" s="142"/>
      <c r="X67" s="357"/>
      <c r="Y67" s="121"/>
      <c r="Z67" s="91"/>
      <c r="AA67" s="91"/>
      <c r="AB67" s="91"/>
      <c r="AC67" s="92"/>
      <c r="AD67" s="198"/>
      <c r="AE67" s="338">
        <v>29.0</v>
      </c>
      <c r="AF67" s="271"/>
      <c r="AG67" s="339"/>
      <c r="AH67" s="271"/>
      <c r="AI67" s="339"/>
      <c r="AJ67" s="304"/>
      <c r="AK67" s="340"/>
      <c r="AL67" s="271"/>
      <c r="AM67" s="339"/>
      <c r="AN67" s="220"/>
      <c r="AO67" s="220"/>
      <c r="AP67" s="220"/>
      <c r="AQ67" s="220"/>
      <c r="AR67" s="221"/>
      <c r="AS67" s="198"/>
      <c r="AT67" s="128"/>
      <c r="AU67" s="128"/>
      <c r="AV67" s="128"/>
      <c r="AW67" s="128"/>
      <c r="AX67" s="128"/>
      <c r="AY67" s="128"/>
      <c r="AZ67" s="128"/>
      <c r="BA67" s="128"/>
      <c r="BB67" s="128"/>
      <c r="BC67" s="128"/>
      <c r="BD67" s="128"/>
      <c r="BE67" s="128"/>
      <c r="BF67" s="128"/>
      <c r="BG67" s="128"/>
    </row>
    <row r="68" ht="15.75" customHeight="1">
      <c r="A68" s="144">
        <v>28.0</v>
      </c>
      <c r="B68" s="145"/>
      <c r="C68" s="146"/>
      <c r="D68" s="145"/>
      <c r="E68" s="146"/>
      <c r="F68" s="145"/>
      <c r="G68" s="146"/>
      <c r="H68" s="147"/>
      <c r="I68" s="358"/>
      <c r="J68" s="359"/>
      <c r="K68" s="360"/>
      <c r="L68" s="360"/>
      <c r="M68" s="360"/>
      <c r="N68" s="361"/>
      <c r="O68" s="239"/>
      <c r="P68" s="144">
        <v>28.0</v>
      </c>
      <c r="Q68" s="145"/>
      <c r="R68" s="146"/>
      <c r="S68" s="145"/>
      <c r="T68" s="146"/>
      <c r="U68" s="145"/>
      <c r="V68" s="146"/>
      <c r="W68" s="147"/>
      <c r="X68" s="358"/>
      <c r="Y68" s="359"/>
      <c r="Z68" s="360"/>
      <c r="AA68" s="360"/>
      <c r="AB68" s="360"/>
      <c r="AC68" s="361"/>
      <c r="AD68" s="198"/>
      <c r="AE68" s="347">
        <v>30.0</v>
      </c>
      <c r="AF68" s="348"/>
      <c r="AG68" s="349"/>
      <c r="AH68" s="348"/>
      <c r="AI68" s="349"/>
      <c r="AJ68" s="350"/>
      <c r="AK68" s="351"/>
      <c r="AL68" s="348"/>
      <c r="AM68" s="349"/>
      <c r="AN68" s="352"/>
      <c r="AO68" s="352"/>
      <c r="AP68" s="352"/>
      <c r="AQ68" s="352"/>
      <c r="AR68" s="353"/>
      <c r="AS68" s="198"/>
      <c r="AT68" s="320"/>
      <c r="AU68" s="320"/>
      <c r="AV68" s="320"/>
      <c r="AW68" s="320"/>
      <c r="AX68" s="320"/>
      <c r="AY68" s="320"/>
      <c r="AZ68" s="320"/>
      <c r="BA68" s="320"/>
      <c r="BB68" s="320"/>
      <c r="BC68" s="320"/>
      <c r="BD68" s="320"/>
      <c r="BE68" s="320"/>
      <c r="BF68" s="320"/>
      <c r="BG68" s="320"/>
    </row>
    <row r="69" ht="15.75" customHeight="1">
      <c r="A69" s="30">
        <v>29.0</v>
      </c>
      <c r="B69" s="140"/>
      <c r="C69" s="141"/>
      <c r="D69" s="140"/>
      <c r="E69" s="141"/>
      <c r="F69" s="140"/>
      <c r="G69" s="141"/>
      <c r="H69" s="142"/>
      <c r="I69" s="357"/>
      <c r="J69" s="121"/>
      <c r="K69" s="91"/>
      <c r="L69" s="91"/>
      <c r="M69" s="91"/>
      <c r="N69" s="92"/>
      <c r="O69" s="215"/>
      <c r="P69" s="30">
        <v>29.0</v>
      </c>
      <c r="Q69" s="140"/>
      <c r="R69" s="141"/>
      <c r="S69" s="140"/>
      <c r="T69" s="141"/>
      <c r="U69" s="140"/>
      <c r="V69" s="141"/>
      <c r="W69" s="142"/>
      <c r="X69" s="357"/>
      <c r="Y69" s="121"/>
      <c r="Z69" s="91"/>
      <c r="AA69" s="91"/>
      <c r="AB69" s="91"/>
      <c r="AC69" s="92"/>
      <c r="AD69" s="198"/>
      <c r="AE69" s="338">
        <v>31.0</v>
      </c>
      <c r="AF69" s="271"/>
      <c r="AG69" s="339"/>
      <c r="AH69" s="271"/>
      <c r="AI69" s="339"/>
      <c r="AJ69" s="304"/>
      <c r="AK69" s="340"/>
      <c r="AL69" s="271"/>
      <c r="AM69" s="339"/>
      <c r="AN69" s="220"/>
      <c r="AO69" s="220"/>
      <c r="AP69" s="220"/>
      <c r="AQ69" s="220"/>
      <c r="AR69" s="221"/>
      <c r="AS69" s="198"/>
      <c r="AT69" s="128"/>
      <c r="AU69" s="128"/>
      <c r="AV69" s="128"/>
      <c r="AW69" s="128"/>
      <c r="AX69" s="128"/>
      <c r="AY69" s="128"/>
      <c r="AZ69" s="128"/>
      <c r="BA69" s="128"/>
      <c r="BB69" s="128"/>
      <c r="BC69" s="128"/>
      <c r="BD69" s="128"/>
      <c r="BE69" s="128"/>
      <c r="BF69" s="128"/>
      <c r="BG69" s="128"/>
    </row>
    <row r="70" ht="15.75" customHeight="1">
      <c r="A70" s="144">
        <v>30.0</v>
      </c>
      <c r="B70" s="145"/>
      <c r="C70" s="146"/>
      <c r="D70" s="145"/>
      <c r="E70" s="146"/>
      <c r="F70" s="145"/>
      <c r="G70" s="146"/>
      <c r="H70" s="147"/>
      <c r="I70" s="358"/>
      <c r="J70" s="359"/>
      <c r="K70" s="360"/>
      <c r="L70" s="360"/>
      <c r="M70" s="360"/>
      <c r="N70" s="361"/>
      <c r="O70" s="239"/>
      <c r="P70" s="144">
        <v>30.0</v>
      </c>
      <c r="Q70" s="145"/>
      <c r="R70" s="146"/>
      <c r="S70" s="145"/>
      <c r="T70" s="146"/>
      <c r="U70" s="145"/>
      <c r="V70" s="146"/>
      <c r="W70" s="147"/>
      <c r="X70" s="358"/>
      <c r="Y70" s="359"/>
      <c r="Z70" s="360"/>
      <c r="AA70" s="360"/>
      <c r="AB70" s="360"/>
      <c r="AC70" s="361"/>
      <c r="AD70" s="198"/>
      <c r="AE70" s="347">
        <v>32.0</v>
      </c>
      <c r="AF70" s="348"/>
      <c r="AG70" s="349"/>
      <c r="AH70" s="348"/>
      <c r="AI70" s="349"/>
      <c r="AJ70" s="350"/>
      <c r="AK70" s="351"/>
      <c r="AL70" s="348"/>
      <c r="AM70" s="349"/>
      <c r="AN70" s="352"/>
      <c r="AO70" s="352"/>
      <c r="AP70" s="352"/>
      <c r="AQ70" s="352"/>
      <c r="AR70" s="353"/>
      <c r="AS70" s="198"/>
      <c r="AT70" s="320"/>
      <c r="AU70" s="320"/>
      <c r="AV70" s="320"/>
      <c r="AW70" s="320"/>
      <c r="AX70" s="320"/>
      <c r="AY70" s="320"/>
      <c r="AZ70" s="320"/>
      <c r="BA70" s="320"/>
      <c r="BB70" s="320"/>
      <c r="BC70" s="320"/>
      <c r="BD70" s="320"/>
      <c r="BE70" s="320"/>
      <c r="BF70" s="320"/>
      <c r="BG70" s="320"/>
    </row>
    <row r="71" ht="15.75" customHeight="1">
      <c r="A71" s="30">
        <v>31.0</v>
      </c>
      <c r="B71" s="140"/>
      <c r="C71" s="141"/>
      <c r="D71" s="140"/>
      <c r="E71" s="141"/>
      <c r="F71" s="140"/>
      <c r="G71" s="141"/>
      <c r="H71" s="142"/>
      <c r="I71" s="357"/>
      <c r="J71" s="121"/>
      <c r="K71" s="91"/>
      <c r="L71" s="91"/>
      <c r="M71" s="91"/>
      <c r="N71" s="92"/>
      <c r="O71" s="215"/>
      <c r="P71" s="30">
        <v>31.0</v>
      </c>
      <c r="Q71" s="140"/>
      <c r="R71" s="141"/>
      <c r="S71" s="140"/>
      <c r="T71" s="141"/>
      <c r="U71" s="140"/>
      <c r="V71" s="141"/>
      <c r="W71" s="142"/>
      <c r="X71" s="357"/>
      <c r="Y71" s="121"/>
      <c r="Z71" s="91"/>
      <c r="AA71" s="91"/>
      <c r="AB71" s="91"/>
      <c r="AC71" s="92"/>
      <c r="AD71" s="198"/>
      <c r="AE71" s="338">
        <v>33.0</v>
      </c>
      <c r="AF71" s="271"/>
      <c r="AG71" s="339"/>
      <c r="AH71" s="271"/>
      <c r="AI71" s="339"/>
      <c r="AJ71" s="304"/>
      <c r="AK71" s="340"/>
      <c r="AL71" s="271"/>
      <c r="AM71" s="339"/>
      <c r="AN71" s="220"/>
      <c r="AO71" s="220"/>
      <c r="AP71" s="220"/>
      <c r="AQ71" s="220"/>
      <c r="AR71" s="221"/>
      <c r="AS71" s="198"/>
      <c r="AT71" s="128"/>
      <c r="AU71" s="128"/>
      <c r="AV71" s="128"/>
      <c r="AW71" s="128"/>
      <c r="AX71" s="128"/>
      <c r="AY71" s="128"/>
      <c r="AZ71" s="128"/>
      <c r="BA71" s="128"/>
      <c r="BB71" s="128"/>
      <c r="BC71" s="128"/>
      <c r="BD71" s="128"/>
      <c r="BE71" s="128"/>
      <c r="BF71" s="128"/>
      <c r="BG71" s="128"/>
    </row>
    <row r="72" ht="15.75" customHeight="1">
      <c r="A72" s="144">
        <v>32.0</v>
      </c>
      <c r="B72" s="145"/>
      <c r="C72" s="146"/>
      <c r="D72" s="145"/>
      <c r="E72" s="146"/>
      <c r="F72" s="145"/>
      <c r="G72" s="146"/>
      <c r="H72" s="147"/>
      <c r="I72" s="358"/>
      <c r="J72" s="359"/>
      <c r="K72" s="360"/>
      <c r="L72" s="360"/>
      <c r="M72" s="360"/>
      <c r="N72" s="361"/>
      <c r="O72" s="239"/>
      <c r="P72" s="144">
        <v>32.0</v>
      </c>
      <c r="Q72" s="145"/>
      <c r="R72" s="146"/>
      <c r="S72" s="145"/>
      <c r="T72" s="146"/>
      <c r="U72" s="145"/>
      <c r="V72" s="146"/>
      <c r="W72" s="147"/>
      <c r="X72" s="358"/>
      <c r="Y72" s="359"/>
      <c r="Z72" s="360"/>
      <c r="AA72" s="360"/>
      <c r="AB72" s="360"/>
      <c r="AC72" s="361"/>
      <c r="AD72" s="198"/>
      <c r="AE72" s="347">
        <v>34.0</v>
      </c>
      <c r="AF72" s="348"/>
      <c r="AG72" s="349"/>
      <c r="AH72" s="348"/>
      <c r="AI72" s="349"/>
      <c r="AJ72" s="350"/>
      <c r="AK72" s="351"/>
      <c r="AL72" s="348"/>
      <c r="AM72" s="349"/>
      <c r="AN72" s="352"/>
      <c r="AO72" s="352"/>
      <c r="AP72" s="352"/>
      <c r="AQ72" s="352"/>
      <c r="AR72" s="353"/>
      <c r="AS72" s="198"/>
      <c r="AT72" s="320"/>
      <c r="AU72" s="320"/>
      <c r="AV72" s="320"/>
      <c r="AW72" s="320"/>
      <c r="AX72" s="320"/>
      <c r="AY72" s="320"/>
      <c r="AZ72" s="320"/>
      <c r="BA72" s="320"/>
      <c r="BB72" s="320"/>
      <c r="BC72" s="320"/>
      <c r="BD72" s="320"/>
      <c r="BE72" s="320"/>
      <c r="BF72" s="320"/>
      <c r="BG72" s="320"/>
    </row>
    <row r="73" ht="15.75" customHeight="1">
      <c r="A73" s="30">
        <v>33.0</v>
      </c>
      <c r="B73" s="140"/>
      <c r="C73" s="141"/>
      <c r="D73" s="140"/>
      <c r="E73" s="141"/>
      <c r="F73" s="140"/>
      <c r="G73" s="141"/>
      <c r="H73" s="142"/>
      <c r="I73" s="357"/>
      <c r="J73" s="121"/>
      <c r="K73" s="91"/>
      <c r="L73" s="91"/>
      <c r="M73" s="91"/>
      <c r="N73" s="92"/>
      <c r="O73" s="215"/>
      <c r="P73" s="30">
        <v>33.0</v>
      </c>
      <c r="Q73" s="140"/>
      <c r="R73" s="141"/>
      <c r="S73" s="140"/>
      <c r="T73" s="141"/>
      <c r="U73" s="140"/>
      <c r="V73" s="141"/>
      <c r="W73" s="142"/>
      <c r="X73" s="357"/>
      <c r="Y73" s="121"/>
      <c r="Z73" s="91"/>
      <c r="AA73" s="91"/>
      <c r="AB73" s="91"/>
      <c r="AC73" s="92"/>
      <c r="AD73" s="198"/>
      <c r="AE73" s="338">
        <v>35.0</v>
      </c>
      <c r="AF73" s="271"/>
      <c r="AG73" s="339"/>
      <c r="AH73" s="271"/>
      <c r="AI73" s="339"/>
      <c r="AJ73" s="304"/>
      <c r="AK73" s="340"/>
      <c r="AL73" s="271"/>
      <c r="AM73" s="339"/>
      <c r="AN73" s="220"/>
      <c r="AO73" s="220"/>
      <c r="AP73" s="220"/>
      <c r="AQ73" s="220"/>
      <c r="AR73" s="221"/>
      <c r="AS73" s="198"/>
      <c r="AT73" s="128"/>
      <c r="AU73" s="128"/>
      <c r="AV73" s="128"/>
      <c r="AW73" s="128"/>
      <c r="AX73" s="128"/>
      <c r="AY73" s="128"/>
      <c r="AZ73" s="128"/>
      <c r="BA73" s="128"/>
      <c r="BB73" s="128"/>
      <c r="BC73" s="128"/>
      <c r="BD73" s="128"/>
      <c r="BE73" s="128"/>
      <c r="BF73" s="128"/>
      <c r="BG73" s="128"/>
    </row>
    <row r="74" ht="15.75" customHeight="1">
      <c r="A74" s="144">
        <v>34.0</v>
      </c>
      <c r="B74" s="145"/>
      <c r="C74" s="146"/>
      <c r="D74" s="145"/>
      <c r="E74" s="146"/>
      <c r="F74" s="145"/>
      <c r="G74" s="146"/>
      <c r="H74" s="147"/>
      <c r="I74" s="358"/>
      <c r="J74" s="359"/>
      <c r="K74" s="360"/>
      <c r="L74" s="360"/>
      <c r="M74" s="360"/>
      <c r="N74" s="361"/>
      <c r="O74" s="239"/>
      <c r="P74" s="144">
        <v>34.0</v>
      </c>
      <c r="Q74" s="145"/>
      <c r="R74" s="146"/>
      <c r="S74" s="145"/>
      <c r="T74" s="146"/>
      <c r="U74" s="145"/>
      <c r="V74" s="146"/>
      <c r="W74" s="147"/>
      <c r="X74" s="358"/>
      <c r="Y74" s="359"/>
      <c r="Z74" s="360"/>
      <c r="AA74" s="360"/>
      <c r="AB74" s="360"/>
      <c r="AC74" s="361"/>
      <c r="AD74" s="198"/>
      <c r="AE74" s="347">
        <v>36.0</v>
      </c>
      <c r="AF74" s="348"/>
      <c r="AG74" s="349"/>
      <c r="AH74" s="348"/>
      <c r="AI74" s="349"/>
      <c r="AJ74" s="350"/>
      <c r="AK74" s="351"/>
      <c r="AL74" s="348"/>
      <c r="AM74" s="349"/>
      <c r="AN74" s="352"/>
      <c r="AO74" s="352"/>
      <c r="AP74" s="352"/>
      <c r="AQ74" s="352"/>
      <c r="AR74" s="353"/>
      <c r="AS74" s="198"/>
      <c r="AT74" s="320"/>
      <c r="AU74" s="320"/>
      <c r="AV74" s="320"/>
      <c r="AW74" s="320"/>
      <c r="AX74" s="320"/>
      <c r="AY74" s="320"/>
      <c r="AZ74" s="320"/>
      <c r="BA74" s="320"/>
      <c r="BB74" s="320"/>
      <c r="BC74" s="320"/>
      <c r="BD74" s="320"/>
      <c r="BE74" s="320"/>
      <c r="BF74" s="320"/>
      <c r="BG74" s="320"/>
    </row>
    <row r="75" ht="15.75" customHeight="1">
      <c r="A75" s="30">
        <v>35.0</v>
      </c>
      <c r="B75" s="140"/>
      <c r="C75" s="141"/>
      <c r="D75" s="140"/>
      <c r="E75" s="141"/>
      <c r="F75" s="140"/>
      <c r="G75" s="141"/>
      <c r="H75" s="142"/>
      <c r="I75" s="357"/>
      <c r="J75" s="121"/>
      <c r="K75" s="91"/>
      <c r="L75" s="91"/>
      <c r="M75" s="91"/>
      <c r="N75" s="92"/>
      <c r="O75" s="215"/>
      <c r="P75" s="30">
        <v>35.0</v>
      </c>
      <c r="Q75" s="140"/>
      <c r="R75" s="141"/>
      <c r="S75" s="140"/>
      <c r="T75" s="141"/>
      <c r="U75" s="140"/>
      <c r="V75" s="141"/>
      <c r="W75" s="142"/>
      <c r="X75" s="357"/>
      <c r="Y75" s="121"/>
      <c r="Z75" s="91"/>
      <c r="AA75" s="91"/>
      <c r="AB75" s="91"/>
      <c r="AC75" s="92"/>
      <c r="AD75" s="198"/>
      <c r="AE75" s="338">
        <v>37.0</v>
      </c>
      <c r="AF75" s="271"/>
      <c r="AG75" s="339"/>
      <c r="AH75" s="271"/>
      <c r="AI75" s="339"/>
      <c r="AJ75" s="304"/>
      <c r="AK75" s="340"/>
      <c r="AL75" s="271"/>
      <c r="AM75" s="339"/>
      <c r="AN75" s="220"/>
      <c r="AO75" s="220"/>
      <c r="AP75" s="220"/>
      <c r="AQ75" s="220"/>
      <c r="AR75" s="221"/>
      <c r="AS75" s="198"/>
      <c r="AT75" s="128"/>
      <c r="AU75" s="128"/>
      <c r="AV75" s="128"/>
      <c r="AW75" s="128"/>
      <c r="AX75" s="128"/>
      <c r="AY75" s="128"/>
      <c r="AZ75" s="128"/>
      <c r="BA75" s="128"/>
      <c r="BB75" s="128"/>
      <c r="BC75" s="128"/>
      <c r="BD75" s="128"/>
      <c r="BE75" s="128"/>
      <c r="BF75" s="128"/>
      <c r="BG75" s="128"/>
    </row>
    <row r="76" ht="15.75" customHeight="1">
      <c r="A76" s="144">
        <v>36.0</v>
      </c>
      <c r="B76" s="145"/>
      <c r="C76" s="146"/>
      <c r="D76" s="145"/>
      <c r="E76" s="146"/>
      <c r="F76" s="145"/>
      <c r="G76" s="146"/>
      <c r="H76" s="147"/>
      <c r="I76" s="358"/>
      <c r="J76" s="359"/>
      <c r="K76" s="360"/>
      <c r="L76" s="360"/>
      <c r="M76" s="360"/>
      <c r="N76" s="361"/>
      <c r="O76" s="239"/>
      <c r="P76" s="144">
        <v>36.0</v>
      </c>
      <c r="Q76" s="145"/>
      <c r="R76" s="146"/>
      <c r="S76" s="145"/>
      <c r="T76" s="146"/>
      <c r="U76" s="145"/>
      <c r="V76" s="146"/>
      <c r="W76" s="147"/>
      <c r="X76" s="358"/>
      <c r="Y76" s="359"/>
      <c r="Z76" s="360"/>
      <c r="AA76" s="360"/>
      <c r="AB76" s="360"/>
      <c r="AC76" s="361"/>
      <c r="AD76" s="198"/>
      <c r="AE76" s="347">
        <v>38.0</v>
      </c>
      <c r="AF76" s="348"/>
      <c r="AG76" s="349"/>
      <c r="AH76" s="348"/>
      <c r="AI76" s="349"/>
      <c r="AJ76" s="350"/>
      <c r="AK76" s="351"/>
      <c r="AL76" s="348"/>
      <c r="AM76" s="349"/>
      <c r="AN76" s="352"/>
      <c r="AO76" s="352"/>
      <c r="AP76" s="352"/>
      <c r="AQ76" s="352"/>
      <c r="AR76" s="353"/>
      <c r="AS76" s="198"/>
      <c r="AT76" s="320"/>
      <c r="AU76" s="320"/>
      <c r="AV76" s="320"/>
      <c r="AW76" s="320"/>
      <c r="AX76" s="320"/>
      <c r="AY76" s="320"/>
      <c r="AZ76" s="320"/>
      <c r="BA76" s="320"/>
      <c r="BB76" s="320"/>
      <c r="BC76" s="320"/>
      <c r="BD76" s="320"/>
      <c r="BE76" s="320"/>
      <c r="BF76" s="320"/>
      <c r="BG76" s="320"/>
    </row>
    <row r="77" ht="15.75" customHeight="1">
      <c r="A77" s="30">
        <v>37.0</v>
      </c>
      <c r="B77" s="140"/>
      <c r="C77" s="141"/>
      <c r="D77" s="140"/>
      <c r="E77" s="141"/>
      <c r="F77" s="140"/>
      <c r="G77" s="141"/>
      <c r="H77" s="142"/>
      <c r="I77" s="357"/>
      <c r="J77" s="121"/>
      <c r="K77" s="91"/>
      <c r="L77" s="91"/>
      <c r="M77" s="91"/>
      <c r="N77" s="92"/>
      <c r="O77" s="215"/>
      <c r="P77" s="30">
        <v>37.0</v>
      </c>
      <c r="Q77" s="140"/>
      <c r="R77" s="141"/>
      <c r="S77" s="140"/>
      <c r="T77" s="141"/>
      <c r="U77" s="140"/>
      <c r="V77" s="141"/>
      <c r="W77" s="142"/>
      <c r="X77" s="357"/>
      <c r="Y77" s="121"/>
      <c r="Z77" s="91"/>
      <c r="AA77" s="91"/>
      <c r="AB77" s="91"/>
      <c r="AC77" s="92"/>
      <c r="AD77" s="198"/>
      <c r="AE77" s="338">
        <v>39.0</v>
      </c>
      <c r="AF77" s="271"/>
      <c r="AG77" s="339"/>
      <c r="AH77" s="271"/>
      <c r="AI77" s="339"/>
      <c r="AJ77" s="304"/>
      <c r="AK77" s="340"/>
      <c r="AL77" s="271"/>
      <c r="AM77" s="339"/>
      <c r="AN77" s="220"/>
      <c r="AO77" s="220"/>
      <c r="AP77" s="220"/>
      <c r="AQ77" s="220"/>
      <c r="AR77" s="221"/>
      <c r="AS77" s="198"/>
      <c r="AT77" s="128"/>
      <c r="AU77" s="128"/>
      <c r="AV77" s="128"/>
      <c r="AW77" s="128"/>
      <c r="AX77" s="128"/>
      <c r="AY77" s="128"/>
      <c r="AZ77" s="128"/>
      <c r="BA77" s="128"/>
      <c r="BB77" s="128"/>
      <c r="BC77" s="128"/>
      <c r="BD77" s="128"/>
      <c r="BE77" s="128"/>
      <c r="BF77" s="128"/>
      <c r="BG77" s="128"/>
    </row>
    <row r="78" ht="15.75" customHeight="1">
      <c r="A78" s="144">
        <v>38.0</v>
      </c>
      <c r="B78" s="145"/>
      <c r="C78" s="146"/>
      <c r="D78" s="145"/>
      <c r="E78" s="146"/>
      <c r="F78" s="145"/>
      <c r="G78" s="146"/>
      <c r="H78" s="147"/>
      <c r="I78" s="358"/>
      <c r="J78" s="359"/>
      <c r="K78" s="360"/>
      <c r="L78" s="360"/>
      <c r="M78" s="360"/>
      <c r="N78" s="361"/>
      <c r="O78" s="239"/>
      <c r="P78" s="144">
        <v>38.0</v>
      </c>
      <c r="Q78" s="145"/>
      <c r="R78" s="146"/>
      <c r="S78" s="145"/>
      <c r="T78" s="146"/>
      <c r="U78" s="145"/>
      <c r="V78" s="146"/>
      <c r="W78" s="147"/>
      <c r="X78" s="358"/>
      <c r="Y78" s="359"/>
      <c r="Z78" s="360"/>
      <c r="AA78" s="360"/>
      <c r="AB78" s="360"/>
      <c r="AC78" s="361"/>
      <c r="AD78" s="198"/>
      <c r="AE78" s="347">
        <v>40.0</v>
      </c>
      <c r="AF78" s="348"/>
      <c r="AG78" s="349"/>
      <c r="AH78" s="348"/>
      <c r="AI78" s="349"/>
      <c r="AJ78" s="350"/>
      <c r="AK78" s="351"/>
      <c r="AL78" s="348"/>
      <c r="AM78" s="349"/>
      <c r="AN78" s="352"/>
      <c r="AO78" s="352"/>
      <c r="AP78" s="352"/>
      <c r="AQ78" s="352"/>
      <c r="AR78" s="353"/>
      <c r="AS78" s="198"/>
      <c r="AT78" s="320"/>
      <c r="AU78" s="320"/>
      <c r="AV78" s="320"/>
      <c r="AW78" s="320"/>
      <c r="AX78" s="320"/>
      <c r="AY78" s="320"/>
      <c r="AZ78" s="320"/>
      <c r="BA78" s="320"/>
      <c r="BB78" s="320"/>
      <c r="BC78" s="320"/>
      <c r="BD78" s="320"/>
      <c r="BE78" s="320"/>
      <c r="BF78" s="320"/>
      <c r="BG78" s="320"/>
    </row>
    <row r="79" ht="15.75" customHeight="1">
      <c r="A79" s="30">
        <v>39.0</v>
      </c>
      <c r="B79" s="140"/>
      <c r="C79" s="141"/>
      <c r="D79" s="140"/>
      <c r="E79" s="141"/>
      <c r="F79" s="140"/>
      <c r="G79" s="141"/>
      <c r="H79" s="142"/>
      <c r="I79" s="357"/>
      <c r="J79" s="121"/>
      <c r="K79" s="91"/>
      <c r="L79" s="91"/>
      <c r="M79" s="91"/>
      <c r="N79" s="92"/>
      <c r="O79" s="215"/>
      <c r="P79" s="30">
        <v>39.0</v>
      </c>
      <c r="Q79" s="140"/>
      <c r="R79" s="141"/>
      <c r="S79" s="140"/>
      <c r="T79" s="141"/>
      <c r="U79" s="140"/>
      <c r="V79" s="141"/>
      <c r="W79" s="142"/>
      <c r="X79" s="357"/>
      <c r="Y79" s="121"/>
      <c r="Z79" s="91"/>
      <c r="AA79" s="91"/>
      <c r="AB79" s="91"/>
      <c r="AC79" s="92"/>
      <c r="AD79" s="198"/>
      <c r="AE79" s="338">
        <v>41.0</v>
      </c>
      <c r="AF79" s="271"/>
      <c r="AG79" s="339"/>
      <c r="AH79" s="271"/>
      <c r="AI79" s="339"/>
      <c r="AJ79" s="304"/>
      <c r="AK79" s="340"/>
      <c r="AL79" s="271"/>
      <c r="AM79" s="339"/>
      <c r="AN79" s="220"/>
      <c r="AO79" s="220"/>
      <c r="AP79" s="220"/>
      <c r="AQ79" s="220"/>
      <c r="AR79" s="221"/>
      <c r="AS79" s="198"/>
      <c r="AT79" s="128"/>
      <c r="AU79" s="128"/>
      <c r="AV79" s="128"/>
      <c r="AW79" s="128"/>
      <c r="AX79" s="128"/>
      <c r="AY79" s="128"/>
      <c r="AZ79" s="128"/>
      <c r="BA79" s="128"/>
      <c r="BB79" s="128"/>
      <c r="BC79" s="128"/>
      <c r="BD79" s="128"/>
      <c r="BE79" s="128"/>
      <c r="BF79" s="128"/>
      <c r="BG79" s="128"/>
    </row>
    <row r="80" ht="15.75" customHeight="1">
      <c r="A80" s="144">
        <v>40.0</v>
      </c>
      <c r="B80" s="145"/>
      <c r="C80" s="146"/>
      <c r="D80" s="145"/>
      <c r="E80" s="146"/>
      <c r="F80" s="145"/>
      <c r="G80" s="146"/>
      <c r="H80" s="147"/>
      <c r="I80" s="358"/>
      <c r="J80" s="359"/>
      <c r="K80" s="360"/>
      <c r="L80" s="360"/>
      <c r="M80" s="360"/>
      <c r="N80" s="361"/>
      <c r="O80" s="239"/>
      <c r="P80" s="144">
        <v>40.0</v>
      </c>
      <c r="Q80" s="145"/>
      <c r="R80" s="146"/>
      <c r="S80" s="145"/>
      <c r="T80" s="146"/>
      <c r="U80" s="145"/>
      <c r="V80" s="146"/>
      <c r="W80" s="147"/>
      <c r="X80" s="358"/>
      <c r="Y80" s="359"/>
      <c r="Z80" s="360"/>
      <c r="AA80" s="360"/>
      <c r="AB80" s="360"/>
      <c r="AC80" s="361"/>
      <c r="AD80" s="198"/>
      <c r="AE80" s="347">
        <v>42.0</v>
      </c>
      <c r="AF80" s="348"/>
      <c r="AG80" s="349"/>
      <c r="AH80" s="348"/>
      <c r="AI80" s="349"/>
      <c r="AJ80" s="350"/>
      <c r="AK80" s="351"/>
      <c r="AL80" s="348"/>
      <c r="AM80" s="349"/>
      <c r="AN80" s="352"/>
      <c r="AO80" s="352"/>
      <c r="AP80" s="352"/>
      <c r="AQ80" s="352"/>
      <c r="AR80" s="353"/>
      <c r="AS80" s="198"/>
      <c r="AT80" s="320"/>
      <c r="AU80" s="320"/>
      <c r="AV80" s="320"/>
      <c r="AW80" s="320"/>
      <c r="AX80" s="320"/>
      <c r="AY80" s="320"/>
      <c r="AZ80" s="320"/>
      <c r="BA80" s="320"/>
      <c r="BB80" s="320"/>
      <c r="BC80" s="320"/>
      <c r="BD80" s="320"/>
      <c r="BE80" s="320"/>
      <c r="BF80" s="320"/>
      <c r="BG80" s="320"/>
    </row>
    <row r="81" ht="15.75" customHeight="1">
      <c r="A81" s="30">
        <v>41.0</v>
      </c>
      <c r="B81" s="140"/>
      <c r="C81" s="141"/>
      <c r="D81" s="140"/>
      <c r="E81" s="141"/>
      <c r="F81" s="140"/>
      <c r="G81" s="141"/>
      <c r="H81" s="142"/>
      <c r="I81" s="357"/>
      <c r="J81" s="121"/>
      <c r="K81" s="91"/>
      <c r="L81" s="91"/>
      <c r="M81" s="91"/>
      <c r="N81" s="92"/>
      <c r="O81" s="215"/>
      <c r="P81" s="30">
        <v>41.0</v>
      </c>
      <c r="Q81" s="140"/>
      <c r="R81" s="141"/>
      <c r="S81" s="140"/>
      <c r="T81" s="141"/>
      <c r="U81" s="140"/>
      <c r="V81" s="141"/>
      <c r="W81" s="142"/>
      <c r="X81" s="357"/>
      <c r="Y81" s="121"/>
      <c r="Z81" s="91"/>
      <c r="AA81" s="91"/>
      <c r="AB81" s="91"/>
      <c r="AC81" s="92"/>
      <c r="AD81" s="198"/>
      <c r="AE81" s="338">
        <v>43.0</v>
      </c>
      <c r="AF81" s="271"/>
      <c r="AG81" s="339"/>
      <c r="AH81" s="271"/>
      <c r="AI81" s="339"/>
      <c r="AJ81" s="304"/>
      <c r="AK81" s="340"/>
      <c r="AL81" s="271"/>
      <c r="AM81" s="339"/>
      <c r="AN81" s="220"/>
      <c r="AO81" s="220"/>
      <c r="AP81" s="220"/>
      <c r="AQ81" s="220"/>
      <c r="AR81" s="221"/>
      <c r="AS81" s="198"/>
      <c r="AT81" s="128"/>
      <c r="AU81" s="128"/>
      <c r="AV81" s="128"/>
      <c r="AW81" s="128"/>
      <c r="AX81" s="128"/>
      <c r="AY81" s="128"/>
      <c r="AZ81" s="128"/>
      <c r="BA81" s="128"/>
      <c r="BB81" s="128"/>
      <c r="BC81" s="128"/>
      <c r="BD81" s="128"/>
      <c r="BE81" s="128"/>
      <c r="BF81" s="128"/>
      <c r="BG81" s="128"/>
    </row>
    <row r="82" ht="15.75" customHeight="1">
      <c r="A82" s="144">
        <v>42.0</v>
      </c>
      <c r="B82" s="145"/>
      <c r="C82" s="146"/>
      <c r="D82" s="145"/>
      <c r="E82" s="146"/>
      <c r="F82" s="145"/>
      <c r="G82" s="146"/>
      <c r="H82" s="147"/>
      <c r="I82" s="358"/>
      <c r="J82" s="359"/>
      <c r="K82" s="360"/>
      <c r="L82" s="360"/>
      <c r="M82" s="360"/>
      <c r="N82" s="361"/>
      <c r="O82" s="239"/>
      <c r="P82" s="144">
        <v>42.0</v>
      </c>
      <c r="Q82" s="145"/>
      <c r="R82" s="146"/>
      <c r="S82" s="145"/>
      <c r="T82" s="146"/>
      <c r="U82" s="145"/>
      <c r="V82" s="146"/>
      <c r="W82" s="147"/>
      <c r="X82" s="358"/>
      <c r="Y82" s="359"/>
      <c r="Z82" s="360"/>
      <c r="AA82" s="360"/>
      <c r="AB82" s="360"/>
      <c r="AC82" s="361"/>
      <c r="AD82" s="198"/>
      <c r="AE82" s="347">
        <v>44.0</v>
      </c>
      <c r="AF82" s="348"/>
      <c r="AG82" s="349"/>
      <c r="AH82" s="348"/>
      <c r="AI82" s="349"/>
      <c r="AJ82" s="350"/>
      <c r="AK82" s="351"/>
      <c r="AL82" s="348"/>
      <c r="AM82" s="349"/>
      <c r="AN82" s="352"/>
      <c r="AO82" s="352"/>
      <c r="AP82" s="352"/>
      <c r="AQ82" s="352"/>
      <c r="AR82" s="353"/>
      <c r="AS82" s="198"/>
      <c r="AT82" s="320"/>
      <c r="AU82" s="320"/>
      <c r="AV82" s="320"/>
      <c r="AW82" s="320"/>
      <c r="AX82" s="320"/>
      <c r="AY82" s="320"/>
      <c r="AZ82" s="320"/>
      <c r="BA82" s="320"/>
      <c r="BB82" s="320"/>
      <c r="BC82" s="320"/>
      <c r="BD82" s="320"/>
      <c r="BE82" s="320"/>
      <c r="BF82" s="320"/>
      <c r="BG82" s="320"/>
    </row>
    <row r="83" ht="15.75" customHeight="1">
      <c r="A83" s="30">
        <v>43.0</v>
      </c>
      <c r="B83" s="140"/>
      <c r="C83" s="141"/>
      <c r="D83" s="140"/>
      <c r="E83" s="141"/>
      <c r="F83" s="140"/>
      <c r="G83" s="141"/>
      <c r="H83" s="142"/>
      <c r="I83" s="357"/>
      <c r="J83" s="121"/>
      <c r="K83" s="91"/>
      <c r="L83" s="91"/>
      <c r="M83" s="91"/>
      <c r="N83" s="92"/>
      <c r="O83" s="215"/>
      <c r="P83" s="30">
        <v>43.0</v>
      </c>
      <c r="Q83" s="140"/>
      <c r="R83" s="141"/>
      <c r="S83" s="140"/>
      <c r="T83" s="141"/>
      <c r="U83" s="140"/>
      <c r="V83" s="141"/>
      <c r="W83" s="142"/>
      <c r="X83" s="357"/>
      <c r="Y83" s="121"/>
      <c r="Z83" s="91"/>
      <c r="AA83" s="91"/>
      <c r="AB83" s="91"/>
      <c r="AC83" s="92"/>
      <c r="AD83" s="198"/>
      <c r="AE83" s="338">
        <v>45.0</v>
      </c>
      <c r="AF83" s="271"/>
      <c r="AG83" s="339"/>
      <c r="AH83" s="271"/>
      <c r="AI83" s="339"/>
      <c r="AJ83" s="304"/>
      <c r="AK83" s="340"/>
      <c r="AL83" s="271"/>
      <c r="AM83" s="339"/>
      <c r="AN83" s="220"/>
      <c r="AO83" s="220"/>
      <c r="AP83" s="220"/>
      <c r="AQ83" s="220"/>
      <c r="AR83" s="221"/>
      <c r="AS83" s="198"/>
      <c r="AT83" s="128"/>
      <c r="AU83" s="128"/>
      <c r="AV83" s="128"/>
      <c r="AW83" s="128"/>
      <c r="AX83" s="128"/>
      <c r="AY83" s="128"/>
      <c r="AZ83" s="128"/>
      <c r="BA83" s="128"/>
      <c r="BB83" s="128"/>
      <c r="BC83" s="128"/>
      <c r="BD83" s="128"/>
      <c r="BE83" s="128"/>
      <c r="BF83" s="128"/>
      <c r="BG83" s="128"/>
    </row>
    <row r="84" ht="15.75" customHeight="1">
      <c r="A84" s="144">
        <v>44.0</v>
      </c>
      <c r="B84" s="145"/>
      <c r="C84" s="146"/>
      <c r="D84" s="145"/>
      <c r="E84" s="146"/>
      <c r="F84" s="145"/>
      <c r="G84" s="146"/>
      <c r="H84" s="147"/>
      <c r="I84" s="358"/>
      <c r="J84" s="359"/>
      <c r="K84" s="360"/>
      <c r="L84" s="360"/>
      <c r="M84" s="360"/>
      <c r="N84" s="361"/>
      <c r="O84" s="239"/>
      <c r="P84" s="144">
        <v>44.0</v>
      </c>
      <c r="Q84" s="145"/>
      <c r="R84" s="146"/>
      <c r="S84" s="145"/>
      <c r="T84" s="146"/>
      <c r="U84" s="145"/>
      <c r="V84" s="146"/>
      <c r="W84" s="147"/>
      <c r="X84" s="358"/>
      <c r="Y84" s="359"/>
      <c r="Z84" s="360"/>
      <c r="AA84" s="360"/>
      <c r="AB84" s="360"/>
      <c r="AC84" s="361"/>
      <c r="AD84" s="198"/>
      <c r="AE84" s="347">
        <v>46.0</v>
      </c>
      <c r="AF84" s="348"/>
      <c r="AG84" s="349"/>
      <c r="AH84" s="348"/>
      <c r="AI84" s="349"/>
      <c r="AJ84" s="350"/>
      <c r="AK84" s="351"/>
      <c r="AL84" s="348"/>
      <c r="AM84" s="349"/>
      <c r="AN84" s="352"/>
      <c r="AO84" s="352"/>
      <c r="AP84" s="352"/>
      <c r="AQ84" s="352"/>
      <c r="AR84" s="353"/>
      <c r="AS84" s="198"/>
      <c r="AT84" s="320"/>
      <c r="AU84" s="320"/>
      <c r="AV84" s="320"/>
      <c r="AW84" s="320"/>
      <c r="AX84" s="320"/>
      <c r="AY84" s="320"/>
      <c r="AZ84" s="320"/>
      <c r="BA84" s="320"/>
      <c r="BB84" s="320"/>
      <c r="BC84" s="320"/>
      <c r="BD84" s="320"/>
      <c r="BE84" s="320"/>
      <c r="BF84" s="320"/>
      <c r="BG84" s="320"/>
    </row>
    <row r="85" ht="15.75" customHeight="1">
      <c r="A85" s="30">
        <v>45.0</v>
      </c>
      <c r="B85" s="140"/>
      <c r="C85" s="141"/>
      <c r="D85" s="140"/>
      <c r="E85" s="141"/>
      <c r="F85" s="140"/>
      <c r="G85" s="141"/>
      <c r="H85" s="142"/>
      <c r="I85" s="357"/>
      <c r="J85" s="121"/>
      <c r="K85" s="91"/>
      <c r="L85" s="91"/>
      <c r="M85" s="91"/>
      <c r="N85" s="92"/>
      <c r="O85" s="215"/>
      <c r="P85" s="30">
        <v>45.0</v>
      </c>
      <c r="Q85" s="140"/>
      <c r="R85" s="141"/>
      <c r="S85" s="140"/>
      <c r="T85" s="141"/>
      <c r="U85" s="140"/>
      <c r="V85" s="141"/>
      <c r="W85" s="142"/>
      <c r="X85" s="357"/>
      <c r="Y85" s="121"/>
      <c r="Z85" s="91"/>
      <c r="AA85" s="91"/>
      <c r="AB85" s="91"/>
      <c r="AC85" s="92"/>
      <c r="AD85" s="198"/>
      <c r="AE85" s="338">
        <v>47.0</v>
      </c>
      <c r="AF85" s="271"/>
      <c r="AG85" s="339"/>
      <c r="AH85" s="271"/>
      <c r="AI85" s="339"/>
      <c r="AJ85" s="304"/>
      <c r="AK85" s="340"/>
      <c r="AL85" s="271"/>
      <c r="AM85" s="339"/>
      <c r="AN85" s="220"/>
      <c r="AO85" s="220"/>
      <c r="AP85" s="220"/>
      <c r="AQ85" s="220"/>
      <c r="AR85" s="221"/>
      <c r="AS85" s="198"/>
      <c r="AT85" s="128"/>
      <c r="AU85" s="128"/>
      <c r="AV85" s="128"/>
      <c r="AW85" s="128"/>
      <c r="AX85" s="128"/>
      <c r="AY85" s="128"/>
      <c r="AZ85" s="128"/>
      <c r="BA85" s="128"/>
      <c r="BB85" s="128"/>
      <c r="BC85" s="128"/>
      <c r="BD85" s="128"/>
      <c r="BE85" s="128"/>
      <c r="BF85" s="128"/>
      <c r="BG85" s="128"/>
    </row>
    <row r="86" ht="15.75" customHeight="1">
      <c r="A86" s="144">
        <v>46.0</v>
      </c>
      <c r="B86" s="145"/>
      <c r="C86" s="146"/>
      <c r="D86" s="145"/>
      <c r="E86" s="146"/>
      <c r="F86" s="145"/>
      <c r="G86" s="146"/>
      <c r="H86" s="147"/>
      <c r="I86" s="358"/>
      <c r="J86" s="359"/>
      <c r="K86" s="360"/>
      <c r="L86" s="360"/>
      <c r="M86" s="360"/>
      <c r="N86" s="361"/>
      <c r="O86" s="239"/>
      <c r="P86" s="144">
        <v>46.0</v>
      </c>
      <c r="Q86" s="145"/>
      <c r="R86" s="146"/>
      <c r="S86" s="145"/>
      <c r="T86" s="146"/>
      <c r="U86" s="145"/>
      <c r="V86" s="146"/>
      <c r="W86" s="147"/>
      <c r="X86" s="358"/>
      <c r="Y86" s="359"/>
      <c r="Z86" s="360"/>
      <c r="AA86" s="360"/>
      <c r="AB86" s="360"/>
      <c r="AC86" s="361"/>
      <c r="AD86" s="198"/>
      <c r="AE86" s="347">
        <v>48.0</v>
      </c>
      <c r="AF86" s="348"/>
      <c r="AG86" s="349"/>
      <c r="AH86" s="348"/>
      <c r="AI86" s="349"/>
      <c r="AJ86" s="350"/>
      <c r="AK86" s="351"/>
      <c r="AL86" s="348"/>
      <c r="AM86" s="349"/>
      <c r="AN86" s="352"/>
      <c r="AO86" s="352"/>
      <c r="AP86" s="352"/>
      <c r="AQ86" s="352"/>
      <c r="AR86" s="353"/>
      <c r="AS86" s="198"/>
      <c r="AT86" s="320"/>
      <c r="AU86" s="320"/>
      <c r="AV86" s="320"/>
      <c r="AW86" s="320"/>
      <c r="AX86" s="320"/>
      <c r="AY86" s="320"/>
      <c r="AZ86" s="320"/>
      <c r="BA86" s="320"/>
      <c r="BB86" s="320"/>
      <c r="BC86" s="320"/>
      <c r="BD86" s="320"/>
      <c r="BE86" s="320"/>
      <c r="BF86" s="320"/>
      <c r="BG86" s="320"/>
    </row>
    <row r="87" ht="15.75" customHeight="1">
      <c r="A87" s="30">
        <v>47.0</v>
      </c>
      <c r="B87" s="140"/>
      <c r="C87" s="141"/>
      <c r="D87" s="140"/>
      <c r="E87" s="141"/>
      <c r="F87" s="140"/>
      <c r="G87" s="141"/>
      <c r="H87" s="142"/>
      <c r="I87" s="357"/>
      <c r="J87" s="121"/>
      <c r="K87" s="91"/>
      <c r="L87" s="91"/>
      <c r="M87" s="91"/>
      <c r="N87" s="92"/>
      <c r="O87" s="215"/>
      <c r="P87" s="30">
        <v>47.0</v>
      </c>
      <c r="Q87" s="140"/>
      <c r="R87" s="141"/>
      <c r="S87" s="140"/>
      <c r="T87" s="141"/>
      <c r="U87" s="140"/>
      <c r="V87" s="141"/>
      <c r="W87" s="142"/>
      <c r="X87" s="357"/>
      <c r="Y87" s="121"/>
      <c r="Z87" s="91"/>
      <c r="AA87" s="91"/>
      <c r="AB87" s="91"/>
      <c r="AC87" s="92"/>
      <c r="AD87" s="198"/>
      <c r="AE87" s="338">
        <v>49.0</v>
      </c>
      <c r="AF87" s="271"/>
      <c r="AG87" s="339"/>
      <c r="AH87" s="271"/>
      <c r="AI87" s="339"/>
      <c r="AJ87" s="304"/>
      <c r="AK87" s="340"/>
      <c r="AL87" s="271"/>
      <c r="AM87" s="339"/>
      <c r="AN87" s="220"/>
      <c r="AO87" s="220"/>
      <c r="AP87" s="220"/>
      <c r="AQ87" s="220"/>
      <c r="AR87" s="221"/>
      <c r="AS87" s="198"/>
      <c r="AT87" s="128"/>
      <c r="AU87" s="128"/>
      <c r="AV87" s="128"/>
      <c r="AW87" s="128"/>
      <c r="AX87" s="128"/>
      <c r="AY87" s="128"/>
      <c r="AZ87" s="128"/>
      <c r="BA87" s="128"/>
      <c r="BB87" s="128"/>
      <c r="BC87" s="128"/>
      <c r="BD87" s="128"/>
      <c r="BE87" s="128"/>
      <c r="BF87" s="128"/>
      <c r="BG87" s="128"/>
    </row>
    <row r="88" ht="15.75" customHeight="1">
      <c r="A88" s="144">
        <v>48.0</v>
      </c>
      <c r="B88" s="145"/>
      <c r="C88" s="146"/>
      <c r="D88" s="145"/>
      <c r="E88" s="146"/>
      <c r="F88" s="145"/>
      <c r="G88" s="146"/>
      <c r="H88" s="147"/>
      <c r="I88" s="358"/>
      <c r="J88" s="359"/>
      <c r="K88" s="360"/>
      <c r="L88" s="360"/>
      <c r="M88" s="360"/>
      <c r="N88" s="361"/>
      <c r="O88" s="239"/>
      <c r="P88" s="144">
        <v>48.0</v>
      </c>
      <c r="Q88" s="145"/>
      <c r="R88" s="146"/>
      <c r="S88" s="145"/>
      <c r="T88" s="146"/>
      <c r="U88" s="145"/>
      <c r="V88" s="146"/>
      <c r="W88" s="147"/>
      <c r="X88" s="358"/>
      <c r="Y88" s="359"/>
      <c r="Z88" s="360"/>
      <c r="AA88" s="360"/>
      <c r="AB88" s="360"/>
      <c r="AC88" s="361"/>
      <c r="AD88" s="198"/>
      <c r="AE88" s="347">
        <v>50.0</v>
      </c>
      <c r="AF88" s="348"/>
      <c r="AG88" s="349"/>
      <c r="AH88" s="348"/>
      <c r="AI88" s="349"/>
      <c r="AJ88" s="350"/>
      <c r="AK88" s="351"/>
      <c r="AL88" s="348"/>
      <c r="AM88" s="349"/>
      <c r="AN88" s="352"/>
      <c r="AO88" s="352"/>
      <c r="AP88" s="352"/>
      <c r="AQ88" s="352"/>
      <c r="AR88" s="353"/>
      <c r="AS88" s="198"/>
      <c r="AT88" s="320"/>
      <c r="AU88" s="320"/>
      <c r="AV88" s="320"/>
      <c r="AW88" s="320"/>
      <c r="AX88" s="320"/>
      <c r="AY88" s="320"/>
      <c r="AZ88" s="320"/>
      <c r="BA88" s="320"/>
      <c r="BB88" s="320"/>
      <c r="BC88" s="320"/>
      <c r="BD88" s="320"/>
      <c r="BE88" s="320"/>
      <c r="BF88" s="320"/>
      <c r="BG88" s="320"/>
    </row>
    <row r="89" ht="15.75" customHeight="1">
      <c r="A89" s="30">
        <v>49.0</v>
      </c>
      <c r="B89" s="140"/>
      <c r="C89" s="141"/>
      <c r="D89" s="140"/>
      <c r="E89" s="141"/>
      <c r="F89" s="140"/>
      <c r="G89" s="141"/>
      <c r="H89" s="142"/>
      <c r="I89" s="357"/>
      <c r="J89" s="121"/>
      <c r="K89" s="91"/>
      <c r="L89" s="91"/>
      <c r="M89" s="91"/>
      <c r="N89" s="92"/>
      <c r="O89" s="215"/>
      <c r="P89" s="30">
        <v>49.0</v>
      </c>
      <c r="Q89" s="140"/>
      <c r="R89" s="141"/>
      <c r="S89" s="140"/>
      <c r="T89" s="141"/>
      <c r="U89" s="140"/>
      <c r="V89" s="141"/>
      <c r="W89" s="142"/>
      <c r="X89" s="357"/>
      <c r="Y89" s="121"/>
      <c r="Z89" s="91"/>
      <c r="AA89" s="91"/>
      <c r="AB89" s="91"/>
      <c r="AC89" s="92"/>
      <c r="AD89" s="198"/>
      <c r="AE89" s="338">
        <v>51.0</v>
      </c>
      <c r="AF89" s="271"/>
      <c r="AG89" s="339"/>
      <c r="AH89" s="271"/>
      <c r="AI89" s="339"/>
      <c r="AJ89" s="304"/>
      <c r="AK89" s="340"/>
      <c r="AL89" s="271"/>
      <c r="AM89" s="339"/>
      <c r="AN89" s="220"/>
      <c r="AO89" s="220"/>
      <c r="AP89" s="220"/>
      <c r="AQ89" s="220"/>
      <c r="AR89" s="221"/>
      <c r="AS89" s="198"/>
      <c r="AT89" s="128"/>
      <c r="AU89" s="128"/>
      <c r="AV89" s="128"/>
      <c r="AW89" s="128"/>
      <c r="AX89" s="128"/>
      <c r="AY89" s="128"/>
      <c r="AZ89" s="128"/>
      <c r="BA89" s="128"/>
      <c r="BB89" s="128"/>
      <c r="BC89" s="128"/>
      <c r="BD89" s="128"/>
      <c r="BE89" s="128"/>
      <c r="BF89" s="128"/>
      <c r="BG89" s="128"/>
    </row>
    <row r="90" ht="15.75" customHeight="1">
      <c r="A90" s="144">
        <v>50.0</v>
      </c>
      <c r="B90" s="145"/>
      <c r="C90" s="146"/>
      <c r="D90" s="145"/>
      <c r="E90" s="146"/>
      <c r="F90" s="145"/>
      <c r="G90" s="146"/>
      <c r="H90" s="147"/>
      <c r="I90" s="358"/>
      <c r="J90" s="359"/>
      <c r="K90" s="360"/>
      <c r="L90" s="360"/>
      <c r="M90" s="360"/>
      <c r="N90" s="361"/>
      <c r="O90" s="239"/>
      <c r="P90" s="144">
        <v>50.0</v>
      </c>
      <c r="Q90" s="145"/>
      <c r="R90" s="146"/>
      <c r="S90" s="145"/>
      <c r="T90" s="146"/>
      <c r="U90" s="145"/>
      <c r="V90" s="146"/>
      <c r="W90" s="147"/>
      <c r="X90" s="358"/>
      <c r="Y90" s="359"/>
      <c r="Z90" s="360"/>
      <c r="AA90" s="360"/>
      <c r="AB90" s="360"/>
      <c r="AC90" s="361"/>
      <c r="AD90" s="198"/>
      <c r="AE90" s="347">
        <v>52.0</v>
      </c>
      <c r="AF90" s="348"/>
      <c r="AG90" s="349"/>
      <c r="AH90" s="348"/>
      <c r="AI90" s="349"/>
      <c r="AJ90" s="350"/>
      <c r="AK90" s="351"/>
      <c r="AL90" s="348"/>
      <c r="AM90" s="349"/>
      <c r="AN90" s="352"/>
      <c r="AO90" s="352"/>
      <c r="AP90" s="352"/>
      <c r="AQ90" s="352"/>
      <c r="AR90" s="353"/>
      <c r="AS90" s="198"/>
      <c r="AT90" s="320"/>
      <c r="AU90" s="320"/>
      <c r="AV90" s="320"/>
      <c r="AW90" s="320"/>
      <c r="AX90" s="320"/>
      <c r="AY90" s="320"/>
      <c r="AZ90" s="320"/>
      <c r="BA90" s="320"/>
      <c r="BB90" s="320"/>
      <c r="BC90" s="320"/>
      <c r="BD90" s="320"/>
      <c r="BE90" s="320"/>
      <c r="BF90" s="320"/>
      <c r="BG90" s="320"/>
    </row>
    <row r="91" ht="15.75" customHeight="1">
      <c r="A91" s="30">
        <v>51.0</v>
      </c>
      <c r="B91" s="140"/>
      <c r="C91" s="141"/>
      <c r="D91" s="140"/>
      <c r="E91" s="141"/>
      <c r="F91" s="140"/>
      <c r="G91" s="141"/>
      <c r="H91" s="142"/>
      <c r="I91" s="357"/>
      <c r="J91" s="121"/>
      <c r="K91" s="91"/>
      <c r="L91" s="91"/>
      <c r="M91" s="91"/>
      <c r="N91" s="92"/>
      <c r="O91" s="215"/>
      <c r="P91" s="30">
        <v>51.0</v>
      </c>
      <c r="Q91" s="140"/>
      <c r="R91" s="141"/>
      <c r="S91" s="140"/>
      <c r="T91" s="141"/>
      <c r="U91" s="140"/>
      <c r="V91" s="141"/>
      <c r="W91" s="142"/>
      <c r="X91" s="357"/>
      <c r="Y91" s="121"/>
      <c r="Z91" s="91"/>
      <c r="AA91" s="91"/>
      <c r="AB91" s="91"/>
      <c r="AC91" s="92"/>
      <c r="AD91" s="198"/>
      <c r="AE91" s="371" t="s">
        <v>45</v>
      </c>
      <c r="AF91" s="372">
        <f t="shared" ref="AF91:AK91" si="23">SUM(AF39:AF90)</f>
        <v>0</v>
      </c>
      <c r="AG91" s="373">
        <f t="shared" si="23"/>
        <v>0</v>
      </c>
      <c r="AH91" s="372">
        <f t="shared" si="23"/>
        <v>0</v>
      </c>
      <c r="AI91" s="373">
        <f t="shared" si="23"/>
        <v>0</v>
      </c>
      <c r="AJ91" s="374">
        <f t="shared" si="23"/>
        <v>0</v>
      </c>
      <c r="AK91" s="375">
        <f t="shared" si="23"/>
        <v>0</v>
      </c>
      <c r="AL91" s="372">
        <f t="shared" ref="AL91:AM91" si="24">AVERAGE(AL39:AL90)</f>
        <v>0</v>
      </c>
      <c r="AM91" s="376">
        <f t="shared" si="24"/>
        <v>0</v>
      </c>
      <c r="AN91" s="377"/>
      <c r="AO91" s="377"/>
      <c r="AP91" s="377"/>
      <c r="AQ91" s="377"/>
      <c r="AR91" s="378"/>
      <c r="AS91" s="198"/>
      <c r="AT91" s="128"/>
      <c r="AU91" s="128"/>
      <c r="AV91" s="128"/>
      <c r="AW91" s="128"/>
      <c r="AX91" s="128"/>
      <c r="AY91" s="128"/>
      <c r="AZ91" s="128"/>
      <c r="BA91" s="128"/>
      <c r="BB91" s="128"/>
      <c r="BC91" s="128"/>
      <c r="BD91" s="128"/>
      <c r="BE91" s="128"/>
      <c r="BF91" s="128"/>
      <c r="BG91" s="128"/>
    </row>
    <row r="92" ht="15.75" customHeight="1">
      <c r="A92" s="144">
        <v>52.0</v>
      </c>
      <c r="B92" s="145"/>
      <c r="C92" s="146"/>
      <c r="D92" s="145"/>
      <c r="E92" s="146"/>
      <c r="F92" s="145"/>
      <c r="G92" s="146"/>
      <c r="H92" s="147"/>
      <c r="I92" s="358"/>
      <c r="J92" s="359"/>
      <c r="K92" s="360"/>
      <c r="L92" s="360"/>
      <c r="M92" s="360"/>
      <c r="N92" s="361"/>
      <c r="O92" s="239"/>
      <c r="P92" s="144">
        <v>52.0</v>
      </c>
      <c r="Q92" s="145"/>
      <c r="R92" s="146"/>
      <c r="S92" s="145"/>
      <c r="T92" s="146"/>
      <c r="U92" s="145"/>
      <c r="V92" s="146"/>
      <c r="W92" s="147"/>
      <c r="X92" s="358"/>
      <c r="Y92" s="359"/>
      <c r="Z92" s="360"/>
      <c r="AA92" s="360"/>
      <c r="AB92" s="360"/>
      <c r="AC92" s="361"/>
      <c r="AD92" s="198"/>
      <c r="AE92" s="365"/>
      <c r="AF92" s="365"/>
      <c r="AG92" s="365"/>
      <c r="AH92" s="365"/>
      <c r="AI92" s="365"/>
      <c r="AJ92" s="379"/>
      <c r="AK92" s="379"/>
      <c r="AL92" s="365"/>
      <c r="AM92" s="365"/>
      <c r="AN92" s="365"/>
      <c r="AO92" s="365"/>
      <c r="AP92" s="365"/>
      <c r="AQ92" s="365"/>
      <c r="AR92" s="365"/>
      <c r="AS92" s="198"/>
      <c r="AT92" s="320"/>
      <c r="AU92" s="320"/>
      <c r="AV92" s="320"/>
      <c r="AW92" s="320"/>
      <c r="AX92" s="320"/>
      <c r="AY92" s="320"/>
      <c r="AZ92" s="320"/>
      <c r="BA92" s="320"/>
      <c r="BB92" s="320"/>
      <c r="BC92" s="320"/>
      <c r="BD92" s="320"/>
      <c r="BE92" s="320"/>
      <c r="BF92" s="320"/>
      <c r="BG92" s="320"/>
    </row>
    <row r="93" ht="15.75" customHeight="1">
      <c r="A93" s="150" t="s">
        <v>45</v>
      </c>
      <c r="B93" s="151">
        <f t="shared" ref="B93:G93" si="25">SUM(B41:B92)</f>
        <v>500000</v>
      </c>
      <c r="C93" s="152">
        <f t="shared" si="25"/>
        <v>400000</v>
      </c>
      <c r="D93" s="153">
        <f t="shared" si="25"/>
        <v>250000</v>
      </c>
      <c r="E93" s="152">
        <f t="shared" si="25"/>
        <v>140000</v>
      </c>
      <c r="F93" s="153">
        <f t="shared" si="25"/>
        <v>45000</v>
      </c>
      <c r="G93" s="152">
        <f t="shared" si="25"/>
        <v>28000</v>
      </c>
      <c r="H93" s="154">
        <f t="shared" ref="H93:I93" si="26">AVERAGE(H41:H92)</f>
        <v>2.2</v>
      </c>
      <c r="I93" s="380">
        <f t="shared" si="26"/>
        <v>2.7</v>
      </c>
      <c r="J93" s="381"/>
      <c r="K93" s="107"/>
      <c r="L93" s="107"/>
      <c r="M93" s="107"/>
      <c r="N93" s="108"/>
      <c r="O93" s="215"/>
      <c r="P93" s="150" t="s">
        <v>45</v>
      </c>
      <c r="Q93" s="151">
        <f t="shared" ref="Q93:V93" si="27">SUM(Q41:Q92)</f>
        <v>10</v>
      </c>
      <c r="R93" s="152">
        <f t="shared" si="27"/>
        <v>10</v>
      </c>
      <c r="S93" s="153">
        <f t="shared" si="27"/>
        <v>10</v>
      </c>
      <c r="T93" s="152">
        <f t="shared" si="27"/>
        <v>10</v>
      </c>
      <c r="U93" s="153">
        <f t="shared" si="27"/>
        <v>10</v>
      </c>
      <c r="V93" s="152">
        <f t="shared" si="27"/>
        <v>10</v>
      </c>
      <c r="W93" s="154">
        <f t="shared" ref="W93:X93" si="28">iferror(AVERAGE(W41:W92),)</f>
        <v>1</v>
      </c>
      <c r="X93" s="380">
        <f t="shared" si="28"/>
        <v>1</v>
      </c>
      <c r="Y93" s="381"/>
      <c r="Z93" s="107"/>
      <c r="AA93" s="107"/>
      <c r="AB93" s="107"/>
      <c r="AC93" s="108"/>
      <c r="AD93" s="209"/>
      <c r="AJ93" s="382"/>
      <c r="AK93" s="382"/>
      <c r="AS93" s="209"/>
      <c r="AT93" s="128"/>
      <c r="AU93" s="128"/>
      <c r="AV93" s="128"/>
      <c r="AW93" s="128"/>
      <c r="AX93" s="128"/>
      <c r="AY93" s="128"/>
      <c r="AZ93" s="128"/>
      <c r="BA93" s="128"/>
      <c r="BB93" s="128"/>
      <c r="BC93" s="128"/>
      <c r="BD93" s="128"/>
      <c r="BE93" s="128"/>
      <c r="BF93" s="128"/>
      <c r="BG93" s="128"/>
    </row>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Q23:AB23 B23:M23 AF23:AQ23">
    <cfRule type="colorScale" priority="1">
      <colorScale>
        <cfvo type="formula" val="-100000"/>
        <cfvo type="formula" val="0"/>
        <cfvo type="formula" val="100000"/>
        <color rgb="FFEA4335"/>
        <color rgb="FFFFFFFF"/>
        <color rgb="FF57BB8A"/>
      </colorScale>
    </cfRule>
  </conditionalFormatting>
  <conditionalFormatting sqref="B23">
    <cfRule type="colorScale" priority="2">
      <colorScale>
        <cfvo type="formula" val="-100000"/>
        <cfvo type="formula" val="0"/>
        <cfvo type="formula" val="100000"/>
        <color rgb="FFEA4335"/>
        <color rgb="FFFFFFFF"/>
        <color rgb="FF57BB8A"/>
      </colorScale>
    </cfRule>
  </conditionalFormatting>
  <conditionalFormatting sqref="P23">
    <cfRule type="colorScale" priority="3">
      <colorScale>
        <cfvo type="formula" val="-100000"/>
        <cfvo type="formula" val="0"/>
        <cfvo type="formula" val="100000"/>
        <color rgb="FFEA4335"/>
        <color rgb="FFFFFFFF"/>
        <color rgb="FF57BB8A"/>
      </colorScale>
    </cfRule>
  </conditionalFormatting>
  <drawing r:id="rId1"/>
</worksheet>
</file>